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autoCompressPictures="0"/>
  <mc:AlternateContent xmlns:mc="http://schemas.openxmlformats.org/markup-compatibility/2006">
    <mc:Choice Requires="x15">
      <x15ac:absPath xmlns:x15ac="http://schemas.microsoft.com/office/spreadsheetml/2010/11/ac" url="https://d.docs.live.net/fd1d10919d01c8cc/Desktop/SDG FILE/DataDepository_Clean/"/>
    </mc:Choice>
  </mc:AlternateContent>
  <xr:revisionPtr revIDLastSave="28" documentId="8_{C5D076FF-1783-460A-9954-A33422E92645}" xr6:coauthVersionLast="47" xr6:coauthVersionMax="47" xr10:uidLastSave="{E63D6D1A-A9D9-423F-B2EB-8C7358709E00}"/>
  <bookViews>
    <workbookView xWindow="-120" yWindow="-120" windowWidth="20730" windowHeight="11040" tabRatio="593" xr2:uid="{00000000-000D-0000-FFFF-FFFF00000000}"/>
  </bookViews>
  <sheets>
    <sheet name="SDG 17 Overview" sheetId="55" r:id="rId1"/>
    <sheet name="17.1.1" sheetId="50" r:id="rId2"/>
    <sheet name="17.1.2" sheetId="51" r:id="rId3"/>
    <sheet name="17.2.1" sheetId="56" r:id="rId4"/>
    <sheet name="17.3.1" sheetId="57" r:id="rId5"/>
    <sheet name="17.3.2" sheetId="52" r:id="rId6"/>
    <sheet name="17.4.1" sheetId="53" r:id="rId7"/>
    <sheet name="17.5.1" sheetId="58" r:id="rId8"/>
    <sheet name="17.6.1" sheetId="49" r:id="rId9"/>
    <sheet name="17.7.1" sheetId="59" r:id="rId10"/>
    <sheet name="17.8.1" sheetId="48" r:id="rId11"/>
    <sheet name="17.9.1" sheetId="60" r:id="rId12"/>
    <sheet name="17.10.1" sheetId="61" r:id="rId13"/>
    <sheet name="17.11.1" sheetId="47" r:id="rId14"/>
    <sheet name="17.12.1" sheetId="62" r:id="rId15"/>
    <sheet name="17.13.1" sheetId="63" r:id="rId16"/>
    <sheet name="17.14.1" sheetId="64" r:id="rId17"/>
    <sheet name="17.15.1" sheetId="65" r:id="rId18"/>
    <sheet name="17.16.1" sheetId="66" r:id="rId19"/>
    <sheet name="17.17.1" sheetId="67" r:id="rId20"/>
    <sheet name="17.18.1" sheetId="68" r:id="rId21"/>
    <sheet name="17.18.2" sheetId="45" r:id="rId22"/>
    <sheet name="17.18.3" sheetId="44" r:id="rId23"/>
    <sheet name="17.19.1" sheetId="69" r:id="rId24"/>
    <sheet name="17.19.2" sheetId="33" r:id="rId25"/>
    <sheet name="Sheet1" sheetId="70" r:id="rId26"/>
  </sheets>
  <externalReferences>
    <externalReference r:id="rId27"/>
  </externalReferences>
  <definedNames>
    <definedName name="loo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47" l="1"/>
  <c r="J15" i="47"/>
  <c r="E37" i="57" l="1"/>
  <c r="E39" i="57" s="1"/>
  <c r="F37" i="57"/>
  <c r="F39" i="57" s="1"/>
  <c r="G37" i="57"/>
  <c r="G39" i="57" s="1"/>
  <c r="H37" i="57"/>
  <c r="H39" i="57" s="1"/>
  <c r="I37" i="57"/>
  <c r="I39" i="57" s="1"/>
  <c r="J37" i="57"/>
  <c r="J39" i="57" s="1"/>
  <c r="D37" i="57"/>
  <c r="D39" i="57" s="1"/>
  <c r="L11" i="52" l="1"/>
  <c r="L12" i="52"/>
  <c r="L13" i="52"/>
  <c r="L16" i="52"/>
  <c r="L17" i="52"/>
  <c r="L19" i="52"/>
  <c r="L20" i="52"/>
  <c r="L21" i="52"/>
  <c r="K10" i="52"/>
  <c r="L10" i="52" s="1"/>
  <c r="K11" i="52"/>
  <c r="K12" i="52"/>
  <c r="K13" i="52"/>
  <c r="K14" i="52"/>
  <c r="L14" i="52" s="1"/>
  <c r="K15" i="52"/>
  <c r="L15" i="52" s="1"/>
  <c r="K16" i="52"/>
  <c r="K17" i="52"/>
  <c r="K18" i="52"/>
  <c r="L18" i="52" s="1"/>
  <c r="K19" i="52"/>
  <c r="K20" i="52"/>
  <c r="K21" i="52"/>
  <c r="K22" i="52"/>
  <c r="L22" i="52" s="1"/>
  <c r="K9" i="52"/>
  <c r="L9" i="52" s="1"/>
  <c r="O13" i="50" l="1"/>
  <c r="O16" i="50" s="1"/>
  <c r="L13" i="50"/>
  <c r="L16" i="50" s="1"/>
  <c r="M13" i="50"/>
  <c r="M16" i="50" s="1"/>
  <c r="N13" i="50"/>
  <c r="N16" i="50" s="1"/>
  <c r="K13" i="50"/>
  <c r="K16" i="50" s="1"/>
  <c r="D15" i="47"/>
  <c r="E15" i="47"/>
  <c r="F15" i="47"/>
  <c r="G15" i="47"/>
  <c r="H15" i="47"/>
  <c r="I15" i="47"/>
  <c r="C15" i="47"/>
  <c r="F14" i="49"/>
  <c r="G14" i="49"/>
  <c r="H10" i="53"/>
  <c r="H11" i="53"/>
  <c r="H12" i="53"/>
  <c r="H13" i="53"/>
  <c r="H14" i="53"/>
  <c r="H15" i="53"/>
  <c r="H16" i="53"/>
  <c r="H17" i="53"/>
  <c r="H18" i="53"/>
  <c r="H19" i="53"/>
  <c r="H9" i="53"/>
  <c r="K10" i="53"/>
  <c r="K11" i="53"/>
  <c r="K12" i="53"/>
  <c r="K13" i="53"/>
  <c r="K14" i="53"/>
  <c r="K15" i="53"/>
  <c r="K16" i="53"/>
  <c r="K17" i="53"/>
  <c r="K18" i="53"/>
  <c r="K19" i="53"/>
  <c r="K20" i="53"/>
  <c r="K21" i="53"/>
  <c r="K9" i="53"/>
  <c r="H20" i="53"/>
  <c r="H21" i="53"/>
  <c r="AA37" i="55"/>
  <c r="AA36" i="55"/>
  <c r="AA35" i="55"/>
  <c r="AA34" i="55"/>
  <c r="AA33" i="55"/>
  <c r="AA31" i="55"/>
  <c r="AA30" i="55"/>
  <c r="AA28" i="55"/>
  <c r="AA27" i="55"/>
  <c r="AA26" i="55"/>
  <c r="AA23" i="55"/>
  <c r="AA22" i="55"/>
  <c r="AA21" i="55"/>
  <c r="AA19" i="55"/>
  <c r="AA18" i="55"/>
  <c r="AA17" i="55"/>
  <c r="AA16" i="55"/>
  <c r="AA15" i="55"/>
  <c r="AA13" i="55"/>
  <c r="AA12" i="55"/>
  <c r="AA11" i="55"/>
  <c r="AA10" i="55"/>
  <c r="AA9" i="55"/>
  <c r="AA8" i="55"/>
  <c r="AA7" i="55"/>
  <c r="D4" i="55"/>
  <c r="C4" i="55"/>
  <c r="E14" i="49" l="1"/>
  <c r="D14" i="49"/>
</calcChain>
</file>

<file path=xl/sharedStrings.xml><?xml version="1.0" encoding="utf-8"?>
<sst xmlns="http://schemas.openxmlformats.org/spreadsheetml/2006/main" count="667" uniqueCount="469">
  <si>
    <t>Source</t>
  </si>
  <si>
    <t>Yes</t>
  </si>
  <si>
    <t>Total</t>
  </si>
  <si>
    <t>Age</t>
  </si>
  <si>
    <t>Area</t>
  </si>
  <si>
    <t>Region</t>
  </si>
  <si>
    <t xml:space="preserve">    Paramaribo</t>
  </si>
  <si>
    <t xml:space="preserve">    Wanica</t>
  </si>
  <si>
    <t xml:space="preserve">    Nickerie</t>
  </si>
  <si>
    <t xml:space="preserve">    Coronie</t>
  </si>
  <si>
    <t xml:space="preserve">    Saramacca</t>
  </si>
  <si>
    <t xml:space="preserve">    Commewijne</t>
  </si>
  <si>
    <t xml:space="preserve">    Marowijne</t>
  </si>
  <si>
    <t xml:space="preserve">    Para </t>
  </si>
  <si>
    <t xml:space="preserve">    Brokopondo</t>
  </si>
  <si>
    <t xml:space="preserve">    Sipaliwini</t>
  </si>
  <si>
    <t>17.1 Strengthen domestic resource mobilization, including through international support to developing countries, to improve domestic capacity for tax and other revenue collection</t>
  </si>
  <si>
    <t>17.1.1 Total government revenue as a proportion of GDP, by source</t>
  </si>
  <si>
    <t>17.1.2 Proportion of domestic budget funded by domestic taxes</t>
  </si>
  <si>
    <t>17.2.1 Net official development assistance, total and to least developed countries, as a proportion of the Organization for Economic Cooperation and Development (OECD) Development Assistance Committee donors’ gross national income (GNI)</t>
  </si>
  <si>
    <t>17.3 Mobilize additional financial resources for developing countries from multiple sources</t>
  </si>
  <si>
    <t>17.3.1 Foreign direct investment, official development assistance and South-South cooperation as a proportion of gross national income</t>
  </si>
  <si>
    <t>17.3.2 Volume of remittances (in United States dollars) as a proportion of total GDP</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</si>
  <si>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</si>
  <si>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17.4.1 Debt service as a proportion of exports of goods and services</t>
  </si>
  <si>
    <t>17.5 Adopt and implement investment promotion regimes for least developed countries</t>
  </si>
  <si>
    <t>17.5.1 Number of countries that adopt and implement investment promotion regimes for developing countries, including the least developed countries</t>
  </si>
  <si>
    <t>Technology</t>
  </si>
  <si>
    <t>17.7 Promote the development, transfer, dissemination and diffusion of environmentally sound technologies to developing countries on favourable terms, including on concessional and preferential terms, as mutually agreed</t>
  </si>
  <si>
    <t>17.7.1 Total amount of funding for developing countries to promote the development, transfer, dissemination and diffusion of environmentally sound technologies</t>
  </si>
  <si>
    <t>17.8 Fully operationalize the technology bank and science, technology and innovation capacity-building mechanism for least developed countries by 2017 and enhance the use of enabling technology, in particular information and communications technology</t>
  </si>
  <si>
    <t>17.8.1 Proportion of individuals using the Internet</t>
  </si>
  <si>
    <t>Capacity-building</t>
  </si>
  <si>
    <t>17.9 Enhance international support for implementing effective and targeted capacity-building in developing countries to support national plans to implement all the Sustainable Development Goals, including through North-South, South-South and triangular cooperation</t>
  </si>
  <si>
    <t>Trade</t>
  </si>
  <si>
    <t>17.10 Promote a universal, rules-based, open, non‑discriminatory and equitable multilateral trading system under the World Trade Organization, including through the conclusion of negotiations under its Doha Development Agenda</t>
  </si>
  <si>
    <t>17.10.1 Worldwide weighted tariff-average</t>
  </si>
  <si>
    <t>17.11 Significantly increase the exports of developing countries, in particular with a view to doubling the least developed countries’ share of global exports by 2020</t>
  </si>
  <si>
    <t>17.11.1 Developing countries’ and least developed countries’ share of global exports</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</si>
  <si>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</si>
  <si>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17.12.1 Weighted average tariffs faced by developing countries, least developed countries and small island developing States</t>
  </si>
  <si>
    <t>Systemic issues</t>
  </si>
  <si>
    <t>Policy and institutional coherence</t>
  </si>
  <si>
    <t>17.13 Enhance global macroeconomic stability, including through policy coordination and policy coherence</t>
  </si>
  <si>
    <t>17.13.1 Macroeconomic Dashboard</t>
  </si>
  <si>
    <t>17.14 Enhance policy coherence for sustainable development</t>
  </si>
  <si>
    <t>17.14.1 Number of countries with mechanisms in place to enhance policy coherence of sustainable development</t>
  </si>
  <si>
    <t>17.15 Respect each country’s policy space and leadership to establish and implement policies for poverty eradication and sustainable development</t>
  </si>
  <si>
    <t>17.15.1 Extent of use of country-owned results frameworks and planning tools by providers of development cooperation</t>
  </si>
  <si>
    <t>Multi-stakeholder partnerships</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</si>
  <si>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</si>
  <si>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17.16.1 Number of countries reporting progress in multi-stakeholder development effectiveness monitoring frameworks that support the achievement of the sustainable development goals</t>
  </si>
  <si>
    <t>17.17 Encourage and promote effective public, public-private and civil society partnerships, building on the experience and resourcing strategies of partnerships</t>
  </si>
  <si>
    <t>17.17.1 Amount in United States dollars committed to public-private partnerships for infrastructure</t>
  </si>
  <si>
    <t>Data, monitoring and accountability</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</si>
  <si>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</si>
  <si>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17.18.1 Statistical capacity indicator for Sustainable Development Goal monitoring</t>
  </si>
  <si>
    <t>17.18.2 Number of countries that have national statistical legislation that complies with the Fundamental Principles of Official Statistics</t>
  </si>
  <si>
    <t>17.18.3 Number of countries with a national statistical plan that is fully funded and under implementation, by source of funding</t>
  </si>
  <si>
    <t>17.19 By 2030, build on existing initiatives to develop measurements of progress on sustainable development that complement gross domestic product, and support statistical capacity-building in developing countries</t>
  </si>
  <si>
    <t>17.19.1 Dollar value of all resources made available to strengthen statistical capacity in developing countries</t>
  </si>
  <si>
    <t>Goal 17. Strengthen the means of implementation and revitalize the Global Partnership for Sustainable Development</t>
  </si>
  <si>
    <t>Finance</t>
  </si>
  <si>
    <t>Revenue is defined in Chapter 4 (paragraph 4.23) of GFSM 2014 an increase in net worth resulting from a transaction. It is a fiscal indicator for assessing the sustainability of fiscal activities. General government units have four types of revenue. The major types of revenue are taxes (GFS code 11), social contributions (GFS code 12), grants (GFS code 13), and other revenue (GFS code 14). Of these, compulsory levies and transfers are the main sources of revenue for most general government units. In particular, taxes are compulsory, unrequited amounts receivable by government units from institutional units. Social contributions are actual or imputed revenue receivable by social insurance schemes to make provision for social insurance benefits payable. Grants are transfers receivable by government units from other resident or nonresident government units or international organizations, and that do not meet the definition of a tax, subsidy, or social contribution. Other revenue is all revenue receivable excluding taxes, social contributions, and grants. Other revenue comprises: (i) property income; (ii) sales of goods and services; (iii) fines, penalties, and forfeits; (iv) transfers not elsewhere classified; and (v) premiums, fees, and claims related to nonlife insurance and standardized guarantee schemes.</t>
  </si>
  <si>
    <t>The precise definition of the indicator is the Proportion of domestic budgetary central government expenditure funded by taxes. Budgetary central government, described in GFSM 2014 (paragraph 2.81) is an institutional unit of the general government sector particularly important in terms of size and power, particularly the power to exercise control over many other units and entities. The budgetary central government is often a single unit of the central government that encompasses the fundamental activities of the national executive, legislative, and judiciary powers. This component of general government is usually covered by the main (or general) budget. The budgetary central government’s revenue (and expense) are normally regulated and controlled by a ministry of finance, or its functional equivalent, by means of a budget approved by the legislature. Most of the ministries, departments, agencies, boards, commissions, judicial authorities, legislative bodies, and other entities that make up the budgetary central government are not separate institutional units. This is because they generally do not have the authority to own assets, incur liabilities, or engage in transactions in their own right (see GFSM 2014 paragraph 2.42).  including references to standards and classifications, preferably relying on international agreed definitions. The indicator definition should be unambiguous and expressed in universally applicable terms. It must clearly express the unit of measurement (proportion, dollars, number of people, etc.).</t>
  </si>
  <si>
    <t>The indicator Net official development assistance, total and to least developed countries, as a proportion of the Organization for Economic Cooperation and Development (OECD) Development Assistance Committee donors' gross national income (GNI) is defined as Net ODA disbursements as a per cent of GNI.</t>
  </si>
  <si>
    <t>FDI part: FDI inflows (expressed in millions of US dollars)</t>
  </si>
  <si>
    <t>Personal remittances received as proportion of GDP is the inflow of personal remittances expressed as a percentage of Gross Domestic Product (GDP).</t>
  </si>
  <si>
    <t>Debt service as proportion of exports of goods and services is the percentage of debt services (principle and interest payments) to the exports of goods and services. Debt services covered in this indicator refer only to public and publicly guaranteed debt.</t>
  </si>
  <si>
    <t>The indicator provides the number of countries that have adopted and implemented investment promotion regimes for developing countries, including least developed countries.</t>
  </si>
  <si>
    <t xml:space="preserve">The indicator fixed Internet broadband subscriptions, by speed, refers to the number of fixed-broadband subscriptions to the public Internet, split by advertised download speed.
The indicator is currently broken down by the following subscription speeds:
- 256 kbit/s to less than 2 Mbit/s subscriptions: Refers to all fixed broadband Internet subscriptions with advertised downstream speeds equal to, or greater than, 256 kbit/s and less than 2 Mbit/s.
- 2 Mbit/s to less than 10 Mbit/s subscriptions: Refers to all fixed -broadband Internet subscriptions with advertised downstream speeds equal to, or greater than, 2 Mbit/s and less than 10 Mbit/s.
- Equal to or above 10 Mbit/s subscriptions (4213_G10). Refers to all fixed -broadband Internet subscriptions with advertised downstream speeds equal to, or greater than, 10 Mbit/s.
</t>
  </si>
  <si>
    <t xml:space="preserve">The purpose of this indicator is to develop a methodology for tracking the total amount of approved funding to promote the development, transfer, dissemination and diffusion of environmentally sound technologies. A two-pronged approach is suggested:
Level 1. Use globally available data to create a proxy of funding flowing to developing countries for environmentally sound technologies, or of trade in environmentally sound technologies
Leve2. Collect national data on investment in environmentally sound technologies.
</t>
  </si>
  <si>
    <t>The indicator proportion of individuals using the Internet is defined as the proportion of individuals who used the Internet from any location in the last three months.</t>
  </si>
  <si>
    <t>Gross disbursements of total ODA and other official flows from all donors for capacity building and national planning.</t>
  </si>
  <si>
    <t>Value in percentage of weighted average tariffs applied to the imports of goods in HS chapter 01-97.</t>
  </si>
  <si>
    <t>Exports by developing countries and LDCs as a share of global exports of goods and services</t>
  </si>
  <si>
    <t>Average import tariffs (in per cent) faced by products exported from developing countries and least developed countries.</t>
  </si>
  <si>
    <t>Note: The following reference metadata for indicator 17.13.1 was reviewed at the 8th IAEG-SDG meeting in November 2018, and the indicator was reclassified from Tier III to II. This information in the standard SDG metadata template format will be made available shortly.</t>
  </si>
  <si>
    <t xml:space="preserve">This indicator measures the extent to which, and the ways in which, all concerned development partners use country-owned results frameworks (CRFs) to plan development cooperation efforts and assess their performance.The indicator assesses the degree to which providers of development cooperation (i.e. development partners) design their interventions by relying on objectives and results indicators that are drawn from country government-owned results frameworks reflecting the country’s development priorities and goals.
</t>
  </si>
  <si>
    <t>The indicator tracks the number of countries reporting progress in multi stakeholder monitoring frameworks that track the implementation of development effectiveness commitments supporting the achievement of sustainable development goals (SDGs).</t>
  </si>
  <si>
    <t xml:space="preserve">Indicator based on WBG data:“Amount of United States dollars committed to public-private partnerships in infrastructure.”
The indicator by the World Bank Group defines the term Public-Private Partnership (PPPs) as “any contractual arrangement between a public entity or authority and a private entity, for providing a public asset or service, in which the private party bears significant risk and management responsibility.”
The term infrastructure refers to:• Energy: electricity generation, transmission, and distribution, and natural gas transmission and distribution pipelines/ • Information and communications technology (ICT): ICT backbone infrastructure/• Transport: Airports, railways, ports, and roads. and • Water: potable water treatment and distribution, and sewerage collection and treatment.
</t>
  </si>
  <si>
    <t>The indicator refers to the number of countries that have national statistical legislation that complies with the Fundamental Principles of Official Statistics. This refers to the number of countries that have a statistical legislation which respects the principles of UNFOP.</t>
  </si>
  <si>
    <t>The indicator Number of countries with a national statistical plan that is fully funded and under implementation is based on the annual Status Report on National Strategies for the Development of Statistics (NSDS). In collaboration with its partners, PARIS21 reports on country progress in designing and implementing national statistical plans. The indicator is a count of countries that are either (i) implementing a strategy, (ii) designing one or (iii) awaiting adoption of the strategy in the current year.</t>
  </si>
  <si>
    <t>The indicator Dollar value of all resources made available to strengthen statistical capacity in developing countries is based on the Partner Report on Support to Statistics (PRESS) that is designed and administered by PARIS21 to provide a snapshot of the US dollar value of ongoing statistical support in developing countries.</t>
  </si>
  <si>
    <t>This information only refers to 17.19.2 (a)The indicator tracks the proportion of countries that have conducted at least one population and housing census in the last 10 years. This also includes countries which compile their detailed population and housing statistics from population registers, administrative records, sample surveys or other sources or a combination of those sources.</t>
  </si>
  <si>
    <t>GBS</t>
  </si>
  <si>
    <t>BIBIS</t>
  </si>
  <si>
    <t>min EZOTI</t>
  </si>
  <si>
    <t>Year</t>
  </si>
  <si>
    <t>Ministry of Finance- Financial Nota</t>
  </si>
  <si>
    <t>Source: GBS-National Accounts</t>
  </si>
  <si>
    <t>Suriname State Debt, 2006-2016</t>
  </si>
  <si>
    <t>Debt Ratio’s ( National Definition)</t>
  </si>
  <si>
    <t xml:space="preserve"> External Debt/BBP</t>
  </si>
  <si>
    <t>Internal Debt/BBP</t>
  </si>
  <si>
    <t>http://www.sdmo.org/statistieken-verloop-staatsschuld</t>
  </si>
  <si>
    <t>Urban Households ( Paramaribo &amp; Wanica )</t>
  </si>
  <si>
    <t>Households with a computer (Desktop)</t>
  </si>
  <si>
    <t>Households with internet access at home</t>
  </si>
  <si>
    <t>Household survey population</t>
  </si>
  <si>
    <t>Ratio</t>
  </si>
  <si>
    <t>Percentage of women age 15-49 years who have ever used a computer, the internet and who own a mobile phone, percentage who have used during the last 3 months and percentage who have used at least once weekly during the last three months, Suriname MICS, 2018</t>
  </si>
  <si>
    <t>Percentage of women who:</t>
  </si>
  <si>
    <t>Number of women</t>
  </si>
  <si>
    <t>Used a computer</t>
  </si>
  <si>
    <r>
      <t>Own a mobile phone</t>
    </r>
    <r>
      <rPr>
        <vertAlign val="superscript"/>
        <sz val="8"/>
        <rFont val="Arial"/>
        <family val="2"/>
      </rPr>
      <t>2</t>
    </r>
  </si>
  <si>
    <t>Used a mobile phone</t>
  </si>
  <si>
    <t>Used internet</t>
  </si>
  <si>
    <t>Ever</t>
  </si>
  <si>
    <r>
      <t>During the last 3 months</t>
    </r>
    <r>
      <rPr>
        <vertAlign val="superscript"/>
        <sz val="8"/>
        <rFont val="Arial"/>
        <family val="2"/>
      </rPr>
      <t>1</t>
    </r>
  </si>
  <si>
    <t>At least once a week during the last 3 months</t>
  </si>
  <si>
    <r>
      <t>During the last 3 months</t>
    </r>
    <r>
      <rPr>
        <vertAlign val="superscript"/>
        <sz val="8"/>
        <rFont val="Arial"/>
        <family val="2"/>
      </rPr>
      <t>3</t>
    </r>
  </si>
  <si>
    <t xml:space="preserve">Ever </t>
  </si>
  <si>
    <r>
      <t>During the last 3 months</t>
    </r>
    <r>
      <rPr>
        <vertAlign val="superscript"/>
        <sz val="8"/>
        <rFont val="Arial"/>
        <family val="2"/>
      </rPr>
      <t>4</t>
    </r>
  </si>
  <si>
    <r>
      <t>At least once a week during the last three months</t>
    </r>
    <r>
      <rPr>
        <vertAlign val="superscript"/>
        <sz val="8"/>
        <rFont val="Arial"/>
        <family val="2"/>
      </rPr>
      <t>5</t>
    </r>
  </si>
  <si>
    <t xml:space="preserve">    Urban </t>
  </si>
  <si>
    <t xml:space="preserve">    Rural Coastal</t>
  </si>
  <si>
    <t xml:space="preserve">    Rural Interior</t>
  </si>
  <si>
    <t xml:space="preserve">    15-19</t>
  </si>
  <si>
    <t xml:space="preserve">        15-17</t>
  </si>
  <si>
    <t xml:space="preserve">        18-19</t>
  </si>
  <si>
    <t xml:space="preserve">    20-24</t>
  </si>
  <si>
    <t xml:space="preserve">    25-29</t>
  </si>
  <si>
    <t xml:space="preserve">    30-34</t>
  </si>
  <si>
    <t xml:space="preserve">    35-39</t>
  </si>
  <si>
    <t xml:space="preserve">    40-44</t>
  </si>
  <si>
    <t xml:space="preserve">    45-49</t>
  </si>
  <si>
    <r>
      <rPr>
        <b/>
        <vertAlign val="superscript"/>
        <sz val="8"/>
        <rFont val="Arial"/>
        <family val="2"/>
      </rPr>
      <t xml:space="preserve">1 </t>
    </r>
    <r>
      <rPr>
        <b/>
        <sz val="8"/>
        <rFont val="Arial"/>
        <family val="2"/>
      </rPr>
      <t>MICS indicator SR.9 - Use of computer</t>
    </r>
  </si>
  <si>
    <r>
      <rPr>
        <b/>
        <vertAlign val="superscript"/>
        <sz val="8"/>
        <rFont val="Arial"/>
        <family val="2"/>
      </rPr>
      <t xml:space="preserve">2 </t>
    </r>
    <r>
      <rPr>
        <b/>
        <sz val="8"/>
        <rFont val="Arial"/>
        <family val="2"/>
      </rPr>
      <t>MICS indicator SR.10 - Ownership of mobile phone; SDG indicator 5.b.1</t>
    </r>
  </si>
  <si>
    <r>
      <rPr>
        <b/>
        <vertAlign val="superscript"/>
        <sz val="8"/>
        <rFont val="Arial"/>
        <family val="2"/>
      </rPr>
      <t xml:space="preserve">3 </t>
    </r>
    <r>
      <rPr>
        <b/>
        <sz val="8"/>
        <rFont val="Arial"/>
        <family val="2"/>
      </rPr>
      <t>MICS indicator SR.11 - Use of mobile phone</t>
    </r>
  </si>
  <si>
    <t>year</t>
  </si>
  <si>
    <t>Targets</t>
  </si>
  <si>
    <t>definition</t>
  </si>
  <si>
    <t>Tier</t>
  </si>
  <si>
    <t>data-availability</t>
  </si>
  <si>
    <t>Agency</t>
  </si>
  <si>
    <t>latest</t>
  </si>
  <si>
    <t>data available by sex, age, location etc</t>
  </si>
  <si>
    <t>national 'approved ' indicator: yes =1/No =0</t>
  </si>
  <si>
    <t>latest statistics</t>
  </si>
  <si>
    <t>reporting agency/ministry</t>
  </si>
  <si>
    <t>custodian</t>
  </si>
  <si>
    <t>remarks</t>
  </si>
  <si>
    <t>national priority score</t>
  </si>
  <si>
    <t>Yes =2,partial=1  / NO=0</t>
  </si>
  <si>
    <t>adm data</t>
  </si>
  <si>
    <t>census/ survey</t>
  </si>
  <si>
    <t>publications/ studies</t>
  </si>
  <si>
    <t>other</t>
  </si>
  <si>
    <t>NSO</t>
  </si>
  <si>
    <t>MINISTRY</t>
  </si>
  <si>
    <t>Other</t>
  </si>
  <si>
    <t>website</t>
  </si>
  <si>
    <t>C170101</t>
  </si>
  <si>
    <t>Tier I</t>
  </si>
  <si>
    <t>MIN FIN</t>
  </si>
  <si>
    <t>Financial Nota</t>
  </si>
  <si>
    <t>https://statistics-suriname.org/wp-content/uploads/2021/09/BBP-SCHATTINGEN-2015-2020.pdf</t>
  </si>
  <si>
    <t>na</t>
  </si>
  <si>
    <t>Min Fin</t>
  </si>
  <si>
    <t xml:space="preserve">IMF
</t>
  </si>
  <si>
    <t>C170102</t>
  </si>
  <si>
    <t>national level</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</si>
  <si>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</si>
  <si>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C170201</t>
  </si>
  <si>
    <t xml:space="preserve">OECD
</t>
  </si>
  <si>
    <t>C170303</t>
  </si>
  <si>
    <t>Tier I (FDI)/Tier II (ODA, SSC)</t>
  </si>
  <si>
    <t xml:space="preserve">min fin </t>
  </si>
  <si>
    <t>OECD,
UNCTAD</t>
  </si>
  <si>
    <t>C170302</t>
  </si>
  <si>
    <t>minfin</t>
  </si>
  <si>
    <t xml:space="preserve">World Bank
</t>
  </si>
  <si>
    <t>C170401</t>
  </si>
  <si>
    <t>( Bureau Staatschuld) &amp; Central Bank of Suriname</t>
  </si>
  <si>
    <t>fin nota</t>
  </si>
  <si>
    <t>min  Fin/Central Bank of Suriname</t>
  </si>
  <si>
    <t>debt registry Office</t>
  </si>
  <si>
    <t>C170502</t>
  </si>
  <si>
    <t>Tier II</t>
  </si>
  <si>
    <t xml:space="preserve">UNCTAD
</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</si>
  <si>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</si>
  <si>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r>
      <t>17.6.1 Fixed Internet broadband subscriptions per 100 inhabitants, by speed</t>
    </r>
    <r>
      <rPr>
        <vertAlign val="superscript"/>
        <sz val="10"/>
        <rFont val="Times New Roman"/>
        <family val="1"/>
      </rPr>
      <t>5</t>
    </r>
  </si>
  <si>
    <t>C170602</t>
  </si>
  <si>
    <t>Min van TCT &amp; TAS</t>
  </si>
  <si>
    <t>Trade and Transport publication (last chapter)/ MICS 2018/ CENSUS en HHO</t>
  </si>
  <si>
    <t>TCT</t>
  </si>
  <si>
    <t>https://statistics-suriname.org/wp-content/uploads/2020/02/Verkeers-en-vervoersstatistieken-2015-2018.pdf</t>
  </si>
  <si>
    <t>sex, age, loaction etc.</t>
  </si>
  <si>
    <t xml:space="preserve">ITU
</t>
  </si>
  <si>
    <t>C170701</t>
  </si>
  <si>
    <t xml:space="preserve">UNEP-CTCN
</t>
  </si>
  <si>
    <t>C170801</t>
  </si>
  <si>
    <t>17.9.1 Dollar value of financial and technical assistance (including through North-South, South‑South and triangular cooperation) committed to developing countries</t>
  </si>
  <si>
    <t>C170901</t>
  </si>
  <si>
    <t>C171001</t>
  </si>
  <si>
    <t>EZOTI</t>
  </si>
  <si>
    <t xml:space="preserve">WTO,
ITC,
UNCTAD
</t>
  </si>
  <si>
    <t>C171101</t>
  </si>
  <si>
    <t>C171201</t>
  </si>
  <si>
    <t>C171301</t>
  </si>
  <si>
    <t>C171401</t>
  </si>
  <si>
    <t xml:space="preserve">For the purpose of this methodology ‘policy coherence of sustainable development’ has been interpreted as the coherence between policies in general that cover the dimensions of sustainable development. This indicator is a composite indicator which covers mechanisms related to
1. Institutionalization of Political Commitment /2. Long-term considerations in decision-making/ 3. Inter-ministerial and cross-sectoral coordination/ 4. Participatory processes/ 5. Policy linkages./6. Alignment across government levels/7. Monitoring and reporting for policy coherence and 8. Financing for policy coherence
</t>
  </si>
  <si>
    <t>UN-Global Report</t>
  </si>
  <si>
    <t xml:space="preserve">UNEP
</t>
  </si>
  <si>
    <t>C171501</t>
  </si>
  <si>
    <t>BIBIS, VNR and SDG committee</t>
  </si>
  <si>
    <t xml:space="preserve">OECD, 
UNDP
</t>
  </si>
  <si>
    <t>C171601</t>
  </si>
  <si>
    <t xml:space="preserve">BIBIS (VNR &amp; SDG comitee) &amp;UNDP </t>
  </si>
  <si>
    <t>Global UNDP report</t>
  </si>
  <si>
    <t>C171702</t>
  </si>
  <si>
    <t>World Bank</t>
  </si>
  <si>
    <t>C171804</t>
  </si>
  <si>
    <t>Global reporting</t>
  </si>
  <si>
    <t>C171802</t>
  </si>
  <si>
    <t>Statistical act</t>
  </si>
  <si>
    <t xml:space="preserve">
PARIS21
</t>
  </si>
  <si>
    <t>C171803</t>
  </si>
  <si>
    <t xml:space="preserve">PARIS21
</t>
  </si>
  <si>
    <t>C171901</t>
  </si>
  <si>
    <r>
      <t>17.19.2 Proportion of countries that (</t>
    </r>
    <r>
      <rPr>
        <i/>
        <sz val="10"/>
        <rFont val="Times New Roman"/>
        <family val="1"/>
      </rPr>
      <t>a</t>
    </r>
    <r>
      <rPr>
        <sz val="10"/>
        <rFont val="Times New Roman"/>
        <family val="1"/>
      </rPr>
      <t>) have conducted at least one population and housing census in the last 10 years; and (</t>
    </r>
    <r>
      <rPr>
        <i/>
        <sz val="10"/>
        <rFont val="Times New Roman"/>
        <family val="1"/>
      </rPr>
      <t>b</t>
    </r>
    <r>
      <rPr>
        <sz val="10"/>
        <rFont val="Times New Roman"/>
        <family val="1"/>
      </rPr>
      <t>) have achieved 100 per cent birth registration and 80 per cent death registration</t>
    </r>
  </si>
  <si>
    <t>C171902</t>
  </si>
  <si>
    <t>Census Act</t>
  </si>
  <si>
    <t>min fin/abs</t>
  </si>
  <si>
    <t xml:space="preserve">UNSD
</t>
  </si>
  <si>
    <t>linked to Nat.Dev.Plan  2017-2021 ; yes =1/ no=0</t>
  </si>
  <si>
    <t>linked to Nat.Dev.Plan 2022-2026 yes =1/ no=0</t>
  </si>
  <si>
    <t>Linked to CARICOM ind; yes =1/ no=0</t>
  </si>
  <si>
    <t>Link to MSDCF; yes =1/ no=0</t>
  </si>
  <si>
    <t>Gov. Revenue in mln SRD</t>
  </si>
  <si>
    <t>GDP*1000SRD</t>
  </si>
  <si>
    <t>Gov. Rev. as a proportion of GDP</t>
  </si>
  <si>
    <t>17.1.1 Total government revenue as a proportion of GDP, by source (NR)</t>
  </si>
  <si>
    <t>Source: GBS- National Accounts, 2021</t>
  </si>
  <si>
    <r>
      <t xml:space="preserve">17.1.2 Proportion of domestic budget funded by domestic taxes </t>
    </r>
    <r>
      <rPr>
        <sz val="12"/>
        <color rgb="FFFF0000"/>
        <rFont val="Times New Roman"/>
        <family val="1"/>
      </rPr>
      <t>(NR-Financiele nota)</t>
    </r>
  </si>
  <si>
    <t>Domestic taxes*1mln SRD</t>
  </si>
  <si>
    <t>Domestic budget *1mln SRD</t>
  </si>
  <si>
    <t xml:space="preserve"> Proportion of domestic budget funded by domestic taxes</t>
  </si>
  <si>
    <t>17.3.2 Volume of remittance  in (USD) as a proportion of total GDP (NR)</t>
  </si>
  <si>
    <t>remittance in miljoenen USD</t>
  </si>
  <si>
    <t>GDP *1000 SRD</t>
  </si>
  <si>
    <t>Total Debt/BBP</t>
  </si>
  <si>
    <t>Debt Ratio’s (International Definition)</t>
  </si>
  <si>
    <t>*= Preliminary figure</t>
  </si>
  <si>
    <t>2018*</t>
  </si>
  <si>
    <t>2019*</t>
  </si>
  <si>
    <t>2020*</t>
  </si>
  <si>
    <t>2021*</t>
  </si>
  <si>
    <r>
      <t>17.6.1 Fixed Internet broadband subscriptions per 100 inhabitants, by speed</t>
    </r>
    <r>
      <rPr>
        <vertAlign val="superscript"/>
        <sz val="11"/>
        <rFont val="Calibri"/>
        <family val="2"/>
        <scheme val="minor"/>
      </rPr>
      <t>5</t>
    </r>
  </si>
  <si>
    <t>Survey Data: Continious Household Survey, 2019</t>
  </si>
  <si>
    <t>GBS: Household Surveys, 2019</t>
  </si>
  <si>
    <t>Table SR.9.2: Household ownership of ICT equipment and access to internet</t>
  </si>
  <si>
    <t>Percentage of households with a radio, a television, a telephone and a computer, and have access to the internet at home, Suriname MICS, 2018</t>
  </si>
  <si>
    <t>Percentage of households with a:</t>
  </si>
  <si>
    <r>
      <t>Percentage of household that have access to the internet at home</t>
    </r>
    <r>
      <rPr>
        <vertAlign val="superscript"/>
        <sz val="8"/>
        <rFont val="Arial"/>
        <family val="2"/>
      </rPr>
      <t>5</t>
    </r>
  </si>
  <si>
    <t>Number of households</t>
  </si>
  <si>
    <r>
      <t>Radio</t>
    </r>
    <r>
      <rPr>
        <vertAlign val="superscript"/>
        <sz val="8"/>
        <rFont val="Arial"/>
        <family val="2"/>
      </rPr>
      <t>1</t>
    </r>
  </si>
  <si>
    <r>
      <t>Television</t>
    </r>
    <r>
      <rPr>
        <vertAlign val="superscript"/>
        <sz val="8"/>
        <rFont val="Arial"/>
        <family val="2"/>
      </rPr>
      <t>2</t>
    </r>
  </si>
  <si>
    <t>Telephone</t>
  </si>
  <si>
    <r>
      <t>Computer</t>
    </r>
    <r>
      <rPr>
        <vertAlign val="superscript"/>
        <sz val="8"/>
        <rFont val="Arial"/>
        <family val="2"/>
      </rPr>
      <t>4</t>
    </r>
  </si>
  <si>
    <t>Fixed line</t>
  </si>
  <si>
    <t>Mobile phone</t>
  </si>
  <si>
    <r>
      <t>Any</t>
    </r>
    <r>
      <rPr>
        <vertAlign val="superscript"/>
        <sz val="8"/>
        <rFont val="Arial"/>
        <family val="2"/>
      </rPr>
      <t>3</t>
    </r>
  </si>
  <si>
    <t>MICS 2018 data</t>
  </si>
  <si>
    <t>Source: MICS 2018</t>
  </si>
  <si>
    <t>Number of Urban Households with a fixed or mobile telephone in Urban Households ( Paramaribo &amp; Wanica )</t>
  </si>
  <si>
    <t>MICS 2018</t>
  </si>
  <si>
    <t>Source: GBS- Trade Statistics, 2021</t>
  </si>
  <si>
    <t>Imports</t>
  </si>
  <si>
    <t>Exports</t>
  </si>
  <si>
    <t>Re-exports</t>
  </si>
  <si>
    <t>Handelsbalans</t>
  </si>
  <si>
    <t>-24080372</t>
  </si>
  <si>
    <t>-90166467</t>
  </si>
  <si>
    <t>National Exports as Share of global export</t>
  </si>
  <si>
    <t>Global Exports US$</t>
  </si>
  <si>
    <r>
      <t>17.19.2 Proportion of countries that (</t>
    </r>
    <r>
      <rPr>
        <i/>
        <sz val="11"/>
        <rFont val="Times New Roman"/>
        <family val="1"/>
      </rPr>
      <t>a</t>
    </r>
    <r>
      <rPr>
        <sz val="11"/>
        <rFont val="Times New Roman"/>
        <family val="1"/>
      </rPr>
      <t>) have conducted at least one population and housing census in the last 10 years; and (</t>
    </r>
    <r>
      <rPr>
        <i/>
        <sz val="11"/>
        <rFont val="Times New Roman"/>
        <family val="1"/>
      </rPr>
      <t>b</t>
    </r>
    <r>
      <rPr>
        <sz val="11"/>
        <rFont val="Times New Roman"/>
        <family val="1"/>
      </rPr>
      <t>) have achieved 100 per cent birth registration and 80 per cent death registration</t>
    </r>
  </si>
  <si>
    <t xml:space="preserve">no statistics available </t>
  </si>
  <si>
    <t xml:space="preserve">necessary frame works available </t>
  </si>
  <si>
    <t>Data repository framework  VNR report</t>
  </si>
  <si>
    <t>National</t>
  </si>
  <si>
    <t>Regional</t>
  </si>
  <si>
    <t>linked to RP, yes =1/ no=0</t>
  </si>
  <si>
    <t xml:space="preserve">Direct Taxes
</t>
  </si>
  <si>
    <t>Indirect Taxes</t>
  </si>
  <si>
    <t>Non-tax Income</t>
  </si>
  <si>
    <t>Grants</t>
  </si>
  <si>
    <t>Government finances on an adjusted cash basis, 2020 – Jun 2023</t>
  </si>
  <si>
    <t>Total revenue in % of GDP</t>
  </si>
  <si>
    <t>*2022</t>
  </si>
  <si>
    <t>*2023</t>
  </si>
  <si>
    <t>Total (SRD millions)</t>
  </si>
  <si>
    <t>GDP (SRD thousands)</t>
  </si>
  <si>
    <t>Retrieved from:</t>
  </si>
  <si>
    <t>https://statistics-suriname.org/financiele-notas-suriname/</t>
  </si>
  <si>
    <t>https://gov.sr/wp-content/uploads/2024/10/Financieel-Jaarplan-2025.pdf</t>
  </si>
  <si>
    <t>*Preliminary Data</t>
  </si>
  <si>
    <t>https://statistics-suriname.org/wp-content/uploads/2024/09/NRsheet-2024-baseyear-2015-comb.pdf</t>
  </si>
  <si>
    <t>*Tentative figures</t>
  </si>
  <si>
    <t>https://www.cbvs.sr/</t>
  </si>
  <si>
    <t>Real statistics, Table 22.1</t>
  </si>
  <si>
    <t xml:space="preserve">Note: the Revised GDP ( 2015-2023)- categorized Fisheries together with Agriculture and Forestry. </t>
  </si>
  <si>
    <t>Source: Financial Notes 2021-2025, GBS- National Accounts</t>
  </si>
  <si>
    <t>Gov Finances zijn op kasbasis maar GDP is toch op accrual basis, dus ik ben niet zeker als we dit kunnen vergelijken met elkaar</t>
  </si>
  <si>
    <t>GDP in SRD millions</t>
  </si>
  <si>
    <t>GDP in USD millions</t>
  </si>
  <si>
    <t>Remittances (USD Millions)</t>
  </si>
  <si>
    <t>Remittances in % of GDP</t>
  </si>
  <si>
    <t>Exchange Rate (Year Avg)</t>
  </si>
  <si>
    <t>*2021</t>
  </si>
  <si>
    <t>*2024</t>
  </si>
  <si>
    <t>Remittances Inflow in % of GDP</t>
  </si>
  <si>
    <t>Source: Central Bank of Suriname, GBS-National Accounts</t>
  </si>
  <si>
    <t xml:space="preserve">CBvS Statistics, Balance of Payments, Table 15.3.1  Personal Transfers and Other Flows through Banks and MTHs </t>
  </si>
  <si>
    <t>Central Bank of Suirname, GBS</t>
  </si>
  <si>
    <t>National Accounts, Balance of Payment Statistics</t>
  </si>
  <si>
    <t>https://www.cbvs.sr/en</t>
  </si>
  <si>
    <t>See Balance of Payment Statistics on website.</t>
  </si>
  <si>
    <t>Net acquisition of financial assets</t>
  </si>
  <si>
    <t>Equity and investment fund shares</t>
  </si>
  <si>
    <t>Equity other than reinvestment of earnings</t>
  </si>
  <si>
    <t>Direct investor in direct investment enterprises</t>
  </si>
  <si>
    <t>Direct investment enterprises in direct investor (reverse investment)</t>
  </si>
  <si>
    <t>Between fellow enterprises</t>
  </si>
  <si>
    <t>Reinvestment of earnings (direct investor in direct investment enterprises)</t>
  </si>
  <si>
    <t>Debt instruments</t>
  </si>
  <si>
    <t>Direct investment (in USD Millions)</t>
  </si>
  <si>
    <t>Gross National Income (SRD Millions)</t>
  </si>
  <si>
    <t>Gross National Income (USD Millions)</t>
  </si>
  <si>
    <t>FDI in % of GNI</t>
  </si>
  <si>
    <t>MinFin. Central Bank of Suirname, GBS</t>
  </si>
  <si>
    <t xml:space="preserve">CBvS Statistics, Balance of Payments, Table 15.4 Capital and Financial Account </t>
  </si>
  <si>
    <t>2022*</t>
  </si>
  <si>
    <t>2023*</t>
  </si>
  <si>
    <t>2024*</t>
  </si>
  <si>
    <t>Net incurrence of liabilities</t>
  </si>
  <si>
    <t xml:space="preserve">Reinvestment of earnings (direct investor in direct investment enterprises) </t>
  </si>
  <si>
    <t xml:space="preserve">Direct investor in direct investment enterprises </t>
  </si>
  <si>
    <t>Suriname Investment and Trade Agency (SITA)</t>
  </si>
  <si>
    <t>Suriname Investment and Trade Agency (SITA) is the national Trade and Investment Promotion Agency (TIPA) and is currently constituted as an independent state-owned company operating under the Ministry of Foreign Affairs, International Business, and International Cooperation of Suriname.
Mission: to attract Foreign Direct Investment (FDI) to Suriname and act as the one-stop-shop for foreign investors, supporting them in everything they need to establish their business here. On the other hand, Sita also aims to promote Surinamese exports, helping local companies to establish international commercial ties as well as the international investors in the export of their products from Suriname.</t>
  </si>
  <si>
    <t>Source: https://sita.sr/</t>
  </si>
  <si>
    <t>Sita/Ministry of Bibis</t>
  </si>
  <si>
    <t>https://sita.sr/</t>
  </si>
  <si>
    <t>Anyone within a household with access to internet</t>
  </si>
  <si>
    <t>Fixed broadband connections</t>
  </si>
  <si>
    <t>Mobile connections</t>
  </si>
  <si>
    <t>No</t>
  </si>
  <si>
    <t>Respondents</t>
  </si>
  <si>
    <t>Source: Suriname Survey of Living Conditions, 2022</t>
  </si>
  <si>
    <t>Internet Access by Households, in %, 2022</t>
  </si>
  <si>
    <t>Creditor &amp; Loan</t>
  </si>
  <si>
    <t>Signed</t>
  </si>
  <si>
    <t>Amount</t>
  </si>
  <si>
    <t>General Objective</t>
  </si>
  <si>
    <t>Disbursement Period</t>
  </si>
  <si>
    <t>Repayment Period</t>
  </si>
  <si>
    <t>Grace Period</t>
  </si>
  <si>
    <t>Credit Fee</t>
  </si>
  <si>
    <t>Interest</t>
  </si>
  <si>
    <t>20 Years</t>
  </si>
  <si>
    <t>5 Years</t>
  </si>
  <si>
    <t>4 Years</t>
  </si>
  <si>
    <t>KBC- credit agreement</t>
  </si>
  <si>
    <t>December, 2024</t>
  </si>
  <si>
    <t>EUR 3.2 million</t>
  </si>
  <si>
    <t>To finance the design, delivery and installation of water purification systems and hydroelectricity turbines</t>
  </si>
  <si>
    <t>Within 1 Year</t>
  </si>
  <si>
    <t>6 Months</t>
  </si>
  <si>
    <t>Euribor+ spread of
2,1%</t>
  </si>
  <si>
    <t>IADB –Consolidating a Sustainable Energy Sector</t>
  </si>
  <si>
    <t>November, 2020</t>
  </si>
  <si>
    <t>US$ 30 million</t>
  </si>
  <si>
    <t>To improve rural economic development, by ensuring adequate and modern access to sustainable electricity to enhance the living
conditions of the rural population while improving the rural business environment with better provision of electricity as a public service.</t>
  </si>
  <si>
    <t>25 Years</t>
  </si>
  <si>
    <t>5.5 Years</t>
  </si>
  <si>
    <t>Maximum 0.75% per annum on the available commitment</t>
  </si>
  <si>
    <t>Libor 3 months and a margin</t>
  </si>
  <si>
    <t>Export-Import Bank of India
Dollar Credit Line Agreement</t>
  </si>
  <si>
    <t>US$ 35.8 million</t>
  </si>
  <si>
    <t>To finance the “Rural Electrification through
Solar DG Hybrid PV systems in 50 remote villages in Suriname</t>
  </si>
  <si>
    <t>15 Years</t>
  </si>
  <si>
    <t>Commitment Fee is 0.50% per annum
Management Fee is 0.50% of the agreed amount</t>
  </si>
  <si>
    <t>Libor 6 months and a margin of 150 bps</t>
  </si>
  <si>
    <t>Islamic Development Bank
Agency Agreement</t>
  </si>
  <si>
    <t>June, 2019</t>
  </si>
  <si>
    <t>US$ 41.32 million</t>
  </si>
  <si>
    <t>To finance the Expansion of Power
Generation, Transmission and Distribution System project of Suriname</t>
  </si>
  <si>
    <t>4.5 Years</t>
  </si>
  <si>
    <t>Contractual Spread 0.6%</t>
  </si>
  <si>
    <t>The OPEC Fund for International Development (OFID); Expansion of Power Generation, Transmission and Distribution Systems Project</t>
  </si>
  <si>
    <t>US$ 20 million</t>
  </si>
  <si>
    <t>To finance the Expansion of Power
Generation, Transmission and Distribution Systems Project</t>
  </si>
  <si>
    <t>4 years</t>
  </si>
  <si>
    <t>18 Years</t>
  </si>
  <si>
    <t>4.6% per annum</t>
  </si>
  <si>
    <t>Kuwait Fund for Arab Economic Development
Expansion of Power Generation, Transmission and Distribution Systems Project</t>
  </si>
  <si>
    <t>March, 2019</t>
  </si>
  <si>
    <t>K.D. 5 million</t>
  </si>
  <si>
    <t>5.75 Years</t>
  </si>
  <si>
    <t xml:space="preserve">Administrative expenses 0.5% per annum
Commitment Fee is 0.5% per annum </t>
  </si>
  <si>
    <t>2.5% per annum</t>
  </si>
  <si>
    <t>Caribbean Development Bank
“Street Lighting Retrofit and Advanced Metering Infrastructure”</t>
  </si>
  <si>
    <t>August, 2018</t>
  </si>
  <si>
    <t>USD 29.818 million</t>
  </si>
  <si>
    <t>To finance the replacement of approximately
40,324 high pressure sodium street lights with high efficiency light-emitting diode
systems and the establishment of an advanced metering system, including the
installation of 21.000 smart electricity meters in Suriname.</t>
  </si>
  <si>
    <t>2 Years and 10 Months</t>
  </si>
  <si>
    <t>13 Years</t>
  </si>
  <si>
    <t>3 Years</t>
  </si>
  <si>
    <t>1% per annum</t>
  </si>
  <si>
    <t>3.80% per annum</t>
  </si>
  <si>
    <t>2.72% per annum</t>
  </si>
  <si>
    <t>Caribbean Development Bank
Power project Suriname</t>
  </si>
  <si>
    <t>May, 2017</t>
  </si>
  <si>
    <t>US$ 65 million</t>
  </si>
  <si>
    <t>To finance and execute the “Power Project –
Electricity System Upgrade and Expansion” from the EBS.</t>
  </si>
  <si>
    <t>45 Years</t>
  </si>
  <si>
    <t>39 Years</t>
  </si>
  <si>
    <t>3.3% per annum</t>
  </si>
  <si>
    <t>Source: Suriname Debt Management Office</t>
  </si>
  <si>
    <t>https://sdmo.org/index.php/leenovereenkomsten</t>
  </si>
  <si>
    <t>Suriname Debt Management Office</t>
  </si>
  <si>
    <t>Website: Suriname Debt Management Office</t>
  </si>
  <si>
    <t>Ministry of Finance and Planning</t>
  </si>
  <si>
    <t>Individual usage of internet in the past three months, in%, 2022</t>
  </si>
  <si>
    <t>Every Day/Almost Every Day</t>
  </si>
  <si>
    <t>At least once a week (not everyday)</t>
  </si>
  <si>
    <t>Less than once a week</t>
  </si>
  <si>
    <t>Never</t>
  </si>
  <si>
    <t>Central Bank of Suriname</t>
  </si>
  <si>
    <t>Website Central Bank of Suriname/GBS</t>
  </si>
  <si>
    <t xml:space="preserve">Suriname’s tariff schedule consists of nine tiers between 0 and 50 percent. Tariffs on imports from CARICOM member states range between 0 and 20 percent. Tariffs on imports from the United States range between 0 and 50 percent. 
Goods such as juices and non-alcoholic beverages from CARICOM member states are not subject to tariffs, while raw materials are subject to a rate of five percent. The tariff for these goods from other countries is 10 percent. 
Semi-manufactured articles are subject to a 10 percent tariff, while tariffs on finished products range from 15 to 20 percent. 
Products subject to the highest tariffs (40 and 50 percent) include alcoholic beverages, beer, tobacco and cigarettes, live animals, fish, eggs, honey, vegetables, fruit, coffee, cereals, precious or semi-precious stones, and some motor vehicles. In 2017, the tariff on poultry was raised from 20 to 40 percent as part of a government policy to better align local tariffs with CARICOM rates. 
In addition to the tariff, the government charges a statistical fee of 0.5 percent, a consent right fee of 1.5 percent of the C.I.F (Cost Insurance and Freight), and a sales tax of 10 percent. An additional tax is charged on tobacco and alcoholic beverages.  </t>
  </si>
  <si>
    <t>Source: International Trade Administration</t>
  </si>
  <si>
    <t>International Trade Adminsitration</t>
  </si>
  <si>
    <t>https://www.trade.gov/country-commercial-guides/suriname-import-tariffs</t>
  </si>
  <si>
    <t>Suriname Economic Oversight Board</t>
  </si>
  <si>
    <t>The Suriname Economic Oversight Board (SEOB) is a private sector initiative and is a permanent advisory and monitoring board. The SEOB will advise the State on the implementation of the IMF program and the economic recovery plan, and will help monitor the implementation of the programs. The SEOB will also contribute to strengthening communication to the community.</t>
  </si>
  <si>
    <t>Source: SEOB</t>
  </si>
  <si>
    <t>https://www.seob.sr/over-seob/suriname-economic-oversight-board/</t>
  </si>
  <si>
    <t>Retrieved from</t>
  </si>
  <si>
    <t>Website Suriname Economic Oversight Board</t>
  </si>
  <si>
    <t>Ministry of Finance</t>
  </si>
  <si>
    <t>Source: CBvS</t>
  </si>
  <si>
    <t>Central Bank of Suriname, GDSS</t>
  </si>
  <si>
    <t>https://www.statistics-suriname.org/wp-content/uploads/2019/02/Statistiekwet.pdf</t>
  </si>
  <si>
    <t>https://www3.cbvs.sr/images/content/pdf/Wetten/Bankwet17april2023.pdf</t>
  </si>
  <si>
    <t>Source: Centrale Bankwet 2022</t>
  </si>
  <si>
    <t>Source: General Bureau of Statistics</t>
  </si>
  <si>
    <t>Central Bank Act 2022</t>
  </si>
  <si>
    <t>For all loans:</t>
  </si>
  <si>
    <t xml:space="preserve">IADB- Programme of
Support for the
Population Census and
the National Statistical
System of Suriname </t>
  </si>
  <si>
    <t>December 2023</t>
  </si>
  <si>
    <t>To support the population census and the statistical  system</t>
  </si>
  <si>
    <t>25 years from
signing date
(semi-annualy)</t>
  </si>
  <si>
    <t>SOFR Based
interest</t>
  </si>
  <si>
    <t>SDMO</t>
  </si>
  <si>
    <t>Publications on Loan Contracts</t>
  </si>
  <si>
    <t>https://statistics-suriname.org/wp-content/uploads/2024/10/S.B.-2024-no.-133-WET-van-9-oktober-2024-houdende-nadere-voorziening-met-betrekking-tot-het-houden-van-de-Negende-Algemene-Volkstelling.pdf</t>
  </si>
  <si>
    <t>2012/2024</t>
  </si>
  <si>
    <t>Financial Nota, National Accounts, Balance of Payment Statistics</t>
  </si>
  <si>
    <t>MIN FIN/Central Bank</t>
  </si>
  <si>
    <t>MICS2018/ Census 2012/SSLC 2022</t>
  </si>
  <si>
    <t>2018/2022</t>
  </si>
  <si>
    <t>Trade and Transport publication (last chapter)/ MICS 2018/ CENSUS en HHO/ SSLC 2022</t>
  </si>
  <si>
    <r>
      <t>*June 2024</t>
    </r>
    <r>
      <rPr>
        <b/>
        <vertAlign val="superscript"/>
        <sz val="12"/>
        <rFont val="Times New Roman"/>
        <family val="1"/>
      </rPr>
      <t>(1)</t>
    </r>
  </si>
  <si>
    <r>
      <rPr>
        <vertAlign val="superscript"/>
        <sz val="10"/>
        <rFont val="Times New Roman"/>
        <family val="1"/>
      </rPr>
      <t>(1)</t>
    </r>
    <r>
      <rPr>
        <sz val="10"/>
        <rFont val="Times New Roman"/>
        <family val="1"/>
      </rPr>
      <t>The GDP figures for 2024 are projections from the Suriname 
Planning Bureau from October 2024, retrieved from:</t>
    </r>
  </si>
  <si>
    <r>
      <t>Direct investor in direct investment enterprises</t>
    </r>
    <r>
      <rPr>
        <vertAlign val="superscript"/>
        <sz val="10"/>
        <rFont val="Times New Roman"/>
        <family val="1"/>
      </rPr>
      <t xml:space="preserve"> </t>
    </r>
  </si>
  <si>
    <t>Source: https://data.worldbank.org/indicator/NE.EXP.GNFS.CD</t>
  </si>
  <si>
    <t>Annual Value of Total Imports, Export and Re-Exports and Trade Balance (x 1US$) of Suriname, 2015-2023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</si>
</sst>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
    <numFmt numFmtId="166" formatCode="###0"/>
    <numFmt numFmtId="167" formatCode="_(* #,##0_);_(* \(#,##0\);_(* &quot;-&quot;??_);_(@_)"/>
    <numFmt numFmtId="168" formatCode="#,##0.0"/>
  </numFmts>
  <fonts count="4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1"/>
      <name val="Calibri"/>
      <family val="2"/>
      <scheme val="minor"/>
    </font>
    <font>
      <sz val="10"/>
      <color rgb="FF000000"/>
      <name val="Times New Roman"/>
      <family val="1"/>
    </font>
    <font>
      <sz val="10"/>
      <name val="Times New Roman"/>
      <family val="1"/>
    </font>
    <font>
      <b/>
      <sz val="10"/>
      <name val="Times New Roman"/>
      <family val="1"/>
    </font>
    <font>
      <sz val="12"/>
      <color theme="1"/>
      <name val="Times New Roman"/>
      <family val="1"/>
    </font>
    <font>
      <sz val="8"/>
      <name val="Arial"/>
      <family val="2"/>
    </font>
    <font>
      <b/>
      <sz val="8"/>
      <name val="Arial"/>
      <family val="2"/>
    </font>
    <font>
      <vertAlign val="superscript"/>
      <sz val="8"/>
      <name val="Arial"/>
      <family val="2"/>
    </font>
    <font>
      <b/>
      <vertAlign val="superscript"/>
      <sz val="8"/>
      <name val="Arial"/>
      <family val="2"/>
    </font>
    <font>
      <sz val="12"/>
      <color rgb="FFFF0000"/>
      <name val="Times New Roman"/>
      <family val="1"/>
    </font>
    <font>
      <u/>
      <sz val="11"/>
      <color theme="10"/>
      <name val="Calibri"/>
      <family val="2"/>
    </font>
    <font>
      <sz val="10"/>
      <name val="Arial"/>
      <family val="2"/>
    </font>
    <font>
      <b/>
      <sz val="8"/>
      <name val="Arial"/>
      <family val="2"/>
      <charset val="162"/>
    </font>
    <font>
      <sz val="12"/>
      <color theme="1"/>
      <name val="Calibri"/>
      <family val="2"/>
      <scheme val="minor"/>
    </font>
    <font>
      <vertAlign val="superscript"/>
      <sz val="10"/>
      <name val="Times New Roman"/>
      <family val="1"/>
    </font>
    <font>
      <i/>
      <sz val="10"/>
      <name val="Times New Roman"/>
      <family val="1"/>
    </font>
    <font>
      <sz val="11"/>
      <name val="Times New Roman"/>
      <family val="1"/>
    </font>
    <font>
      <sz val="11"/>
      <color theme="1"/>
      <name val="Times New Roman"/>
      <family val="1"/>
    </font>
    <font>
      <sz val="11"/>
      <name val="Calibri"/>
      <family val="2"/>
      <scheme val="minor"/>
    </font>
    <font>
      <vertAlign val="superscript"/>
      <sz val="11"/>
      <name val="Calibri"/>
      <family val="2"/>
      <scheme val="minor"/>
    </font>
    <font>
      <i/>
      <sz val="11"/>
      <name val="Times New Roman"/>
      <family val="1"/>
    </font>
    <font>
      <i/>
      <sz val="11"/>
      <name val="Calibri"/>
      <family val="2"/>
      <scheme val="minor"/>
    </font>
    <font>
      <b/>
      <sz val="16"/>
      <name val="Calibri"/>
      <family val="2"/>
      <scheme val="minor"/>
    </font>
    <font>
      <sz val="12"/>
      <name val="Calibri"/>
      <family val="2"/>
      <scheme val="minor"/>
    </font>
    <font>
      <b/>
      <sz val="11"/>
      <name val="Calibri"/>
      <family val="2"/>
      <scheme val="minor"/>
    </font>
    <font>
      <b/>
      <sz val="12"/>
      <name val="Calibri"/>
      <family val="2"/>
      <scheme val="minor"/>
    </font>
    <font>
      <b/>
      <sz val="8"/>
      <name val="Times New Roman"/>
      <family val="1"/>
    </font>
    <font>
      <sz val="10"/>
      <name val="Calibri"/>
      <family val="2"/>
      <scheme val="minor"/>
    </font>
    <font>
      <sz val="8"/>
      <name val="Times New Roman"/>
      <family val="1"/>
    </font>
    <font>
      <u/>
      <sz val="10"/>
      <name val="Times New Roman"/>
      <family val="1"/>
    </font>
    <font>
      <u/>
      <sz val="11"/>
      <name val="Calibri"/>
      <family val="2"/>
    </font>
    <font>
      <b/>
      <sz val="12"/>
      <name val="Times New Roman"/>
      <family val="1"/>
    </font>
    <font>
      <b/>
      <vertAlign val="superscript"/>
      <sz val="12"/>
      <name val="Times New Roman"/>
      <family val="1"/>
    </font>
    <font>
      <sz val="12"/>
      <name val="Times New Roman"/>
      <family val="1"/>
    </font>
    <font>
      <b/>
      <sz val="11"/>
      <name val="Times New Roman"/>
      <family val="1"/>
    </font>
    <font>
      <u/>
      <sz val="11"/>
      <name val="Times New Roman"/>
      <family val="1"/>
    </font>
    <font>
      <b/>
      <sz val="10"/>
      <name val="Arial"/>
      <family val="2"/>
    </font>
    <font>
      <sz val="9"/>
      <name val="Times New Roman"/>
      <family val="1"/>
    </font>
  </fonts>
  <fills count="13">
    <fill>
      <patternFill patternType="none"/>
    </fill>
    <fill>
      <patternFill patternType="gray125"/>
    </fill>
    <fill>
      <patternFill patternType="solid">
        <fgColor theme="0" tint="-0.14999847407452621"/>
        <bgColor indexed="64"/>
      </patternFill>
    </fill>
    <fill>
      <patternFill patternType="solid">
        <fgColor rgb="FFD8D8D8"/>
        <bgColor indexed="64"/>
      </patternFill>
    </fill>
    <fill>
      <patternFill patternType="solid">
        <fgColor rgb="FF00B0F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1"/>
        <bgColor indexed="64"/>
      </patternFill>
    </fill>
    <fill>
      <patternFill patternType="solid">
        <fgColor theme="3" tint="0.3999755851924192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0">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0" borderId="0"/>
    <xf numFmtId="0" fontId="6"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8" fillId="0" borderId="0" applyFont="0" applyFill="0" applyBorder="0" applyAlignment="0" applyProtection="0"/>
    <xf numFmtId="9"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10">
    <xf numFmtId="0" fontId="0" fillId="0" borderId="0" xfId="0"/>
    <xf numFmtId="0" fontId="10" fillId="0" borderId="9" xfId="0" applyFont="1" applyBorder="1" applyAlignment="1">
      <alignment vertical="center"/>
    </xf>
    <xf numFmtId="0" fontId="17" fillId="0" borderId="0" xfId="5" applyFont="1" applyAlignment="1">
      <alignment horizontal="center" wrapText="1"/>
    </xf>
    <xf numFmtId="0" fontId="10" fillId="0" borderId="0" xfId="5" applyFont="1" applyAlignment="1">
      <alignment horizontal="center" wrapText="1"/>
    </xf>
    <xf numFmtId="0" fontId="10" fillId="0" borderId="7" xfId="5" applyFont="1" applyBorder="1" applyAlignment="1">
      <alignment vertical="center"/>
    </xf>
    <xf numFmtId="0" fontId="10" fillId="0" borderId="8" xfId="5" applyFont="1" applyBorder="1" applyAlignment="1">
      <alignment horizontal="right" vertical="center"/>
    </xf>
    <xf numFmtId="0" fontId="10" fillId="0" borderId="3" xfId="5" applyFont="1" applyBorder="1" applyAlignment="1">
      <alignment horizontal="right" vertical="center"/>
    </xf>
    <xf numFmtId="0" fontId="11" fillId="0" borderId="9" xfId="5" applyFont="1" applyBorder="1" applyAlignment="1">
      <alignment vertical="center"/>
    </xf>
    <xf numFmtId="0" fontId="10" fillId="0" borderId="0" xfId="5" applyFont="1" applyAlignment="1">
      <alignment horizontal="right" vertical="center"/>
    </xf>
    <xf numFmtId="0" fontId="10" fillId="0" borderId="9" xfId="5" applyFont="1" applyBorder="1" applyAlignment="1">
      <alignment vertical="center"/>
    </xf>
    <xf numFmtId="0" fontId="10" fillId="0" borderId="0" xfId="5" applyFont="1"/>
    <xf numFmtId="0" fontId="10" fillId="0" borderId="10" xfId="5" applyFont="1" applyBorder="1"/>
    <xf numFmtId="0" fontId="10" fillId="0" borderId="10" xfId="5" applyFont="1" applyBorder="1" applyAlignment="1">
      <alignment horizontal="right" vertical="center"/>
    </xf>
    <xf numFmtId="0" fontId="10" fillId="0" borderId="9" xfId="0" applyFont="1" applyBorder="1" applyAlignment="1">
      <alignment vertical="center" wrapText="1"/>
    </xf>
    <xf numFmtId="0" fontId="8" fillId="5" borderId="12" xfId="0" applyFont="1" applyFill="1" applyBorder="1" applyAlignment="1">
      <alignment wrapText="1"/>
    </xf>
    <xf numFmtId="0" fontId="7" fillId="6" borderId="11" xfId="0" applyFont="1" applyFill="1" applyBorder="1" applyAlignment="1">
      <alignment wrapText="1"/>
    </xf>
    <xf numFmtId="0" fontId="7" fillId="0" borderId="1" xfId="0" applyFont="1" applyBorder="1" applyAlignment="1">
      <alignment horizontal="left" vertical="center" wrapText="1" indent="1"/>
    </xf>
    <xf numFmtId="0" fontId="8" fillId="0" borderId="1" xfId="0" applyFont="1" applyBorder="1" applyAlignment="1">
      <alignment vertical="top" wrapText="1"/>
    </xf>
    <xf numFmtId="0" fontId="8" fillId="7" borderId="1" xfId="0" applyFont="1" applyFill="1" applyBorder="1" applyAlignment="1">
      <alignment vertical="top" wrapText="1"/>
    </xf>
    <xf numFmtId="0" fontId="7" fillId="0" borderId="1" xfId="0" applyFont="1" applyBorder="1" applyAlignment="1">
      <alignment horizontal="left" vertical="center" wrapText="1"/>
    </xf>
    <xf numFmtId="0" fontId="7" fillId="0" borderId="1" xfId="0" applyFont="1" applyBorder="1" applyAlignment="1">
      <alignment horizontal="justify" vertical="center"/>
    </xf>
    <xf numFmtId="0" fontId="20" fillId="0" borderId="1" xfId="0" applyFont="1" applyBorder="1" applyAlignment="1">
      <alignment horizontal="justify"/>
    </xf>
    <xf numFmtId="0" fontId="7" fillId="0" borderId="1" xfId="0" applyFont="1" applyBorder="1" applyAlignment="1">
      <alignment horizontal="justify"/>
    </xf>
    <xf numFmtId="0" fontId="23" fillId="7" borderId="1" xfId="0" applyFont="1" applyFill="1" applyBorder="1" applyAlignment="1">
      <alignment horizontal="left" vertical="center" wrapText="1"/>
    </xf>
    <xf numFmtId="167" fontId="0" fillId="0" borderId="0" xfId="30" applyNumberFormat="1" applyFont="1"/>
    <xf numFmtId="0" fontId="9" fillId="0" borderId="0" xfId="0" applyFont="1"/>
    <xf numFmtId="0" fontId="1" fillId="0" borderId="1" xfId="0" applyFont="1" applyBorder="1" applyAlignment="1">
      <alignment vertical="center" wrapText="1"/>
    </xf>
    <xf numFmtId="0" fontId="23" fillId="7" borderId="1" xfId="0" applyFont="1" applyFill="1" applyBorder="1" applyAlignment="1">
      <alignment horizontal="left" vertical="center" wrapText="1" indent="1"/>
    </xf>
    <xf numFmtId="0" fontId="23" fillId="9" borderId="1" xfId="0" applyFont="1" applyFill="1" applyBorder="1" applyAlignment="1">
      <alignment horizontal="left" vertical="center" wrapText="1" indent="1"/>
    </xf>
    <xf numFmtId="0" fontId="23" fillId="0" borderId="1" xfId="0" applyFont="1" applyBorder="1" applyAlignment="1">
      <alignment vertical="center" wrapText="1"/>
    </xf>
    <xf numFmtId="167" fontId="0" fillId="0" borderId="0" xfId="30" applyNumberFormat="1" applyFont="1" applyFill="1"/>
    <xf numFmtId="0" fontId="10" fillId="0" borderId="14" xfId="0" applyFont="1" applyBorder="1" applyAlignment="1">
      <alignment vertical="center"/>
    </xf>
    <xf numFmtId="0" fontId="23" fillId="0" borderId="1" xfId="0" applyFont="1" applyBorder="1" applyAlignment="1">
      <alignment horizontal="justify" vertical="center"/>
    </xf>
    <xf numFmtId="0" fontId="1" fillId="0" borderId="1" xfId="0" applyFont="1" applyBorder="1" applyAlignment="1">
      <alignment wrapText="1"/>
    </xf>
    <xf numFmtId="0" fontId="1" fillId="0" borderId="0" xfId="0" applyFont="1"/>
    <xf numFmtId="0" fontId="21" fillId="7" borderId="1" xfId="0" applyFont="1" applyFill="1" applyBorder="1" applyAlignment="1">
      <alignment horizontal="left" vertical="center" wrapText="1" indent="1"/>
    </xf>
    <xf numFmtId="0" fontId="23" fillId="7" borderId="1" xfId="0" applyFont="1" applyFill="1" applyBorder="1" applyAlignment="1">
      <alignment vertical="center" wrapText="1"/>
    </xf>
    <xf numFmtId="0" fontId="26" fillId="0" borderId="1" xfId="0" applyFont="1" applyBorder="1" applyAlignment="1">
      <alignment horizontal="left"/>
    </xf>
    <xf numFmtId="0" fontId="21" fillId="0" borderId="1" xfId="0" applyFont="1" applyBorder="1" applyAlignment="1">
      <alignment horizontal="justify"/>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9" fillId="0" borderId="1" xfId="0" applyFont="1" applyBorder="1"/>
    <xf numFmtId="167" fontId="9" fillId="0" borderId="1" xfId="30" applyNumberFormat="1" applyFont="1" applyBorder="1"/>
    <xf numFmtId="0" fontId="9" fillId="2" borderId="1" xfId="0" applyFont="1" applyFill="1" applyBorder="1"/>
    <xf numFmtId="0" fontId="9" fillId="2" borderId="1" xfId="0" applyFont="1" applyFill="1" applyBorder="1" applyAlignment="1">
      <alignment wrapText="1"/>
    </xf>
    <xf numFmtId="9" fontId="9" fillId="0" borderId="1" xfId="31" applyFont="1" applyBorder="1"/>
    <xf numFmtId="167" fontId="9" fillId="0" borderId="1" xfId="30" applyNumberFormat="1" applyFont="1" applyFill="1" applyBorder="1"/>
    <xf numFmtId="9" fontId="9" fillId="0" borderId="1" xfId="31" applyFont="1" applyFill="1" applyBorder="1"/>
    <xf numFmtId="0" fontId="7" fillId="12" borderId="1" xfId="0" applyFont="1" applyFill="1" applyBorder="1" applyAlignment="1">
      <alignment horizontal="center" vertical="center" wrapText="1"/>
    </xf>
    <xf numFmtId="0" fontId="28" fillId="0" borderId="8" xfId="0" applyFont="1" applyBorder="1"/>
    <xf numFmtId="0" fontId="28" fillId="0" borderId="8" xfId="0" applyFont="1" applyBorder="1" applyAlignment="1">
      <alignment horizontal="center" vertical="center"/>
    </xf>
    <xf numFmtId="0" fontId="28" fillId="0" borderId="3" xfId="0" applyFont="1" applyBorder="1"/>
    <xf numFmtId="0" fontId="28" fillId="0" borderId="0" xfId="0" applyFont="1"/>
    <xf numFmtId="0" fontId="31" fillId="5" borderId="12" xfId="0" applyFont="1" applyFill="1" applyBorder="1"/>
    <xf numFmtId="0" fontId="30" fillId="5" borderId="12" xfId="0" applyFont="1" applyFill="1" applyBorder="1"/>
    <xf numFmtId="0" fontId="30" fillId="5" borderId="5" xfId="0" applyFont="1" applyFill="1" applyBorder="1" applyAlignment="1">
      <alignment vertical="center"/>
    </xf>
    <xf numFmtId="0" fontId="33" fillId="6" borderId="13" xfId="0" applyFont="1" applyFill="1" applyBorder="1"/>
    <xf numFmtId="0" fontId="28" fillId="6" borderId="13" xfId="0" applyFont="1" applyFill="1" applyBorder="1"/>
    <xf numFmtId="0" fontId="28" fillId="6" borderId="1" xfId="0" applyFont="1" applyFill="1" applyBorder="1" applyAlignment="1">
      <alignment wrapText="1"/>
    </xf>
    <xf numFmtId="0" fontId="28" fillId="6" borderId="12" xfId="0" applyFont="1" applyFill="1" applyBorder="1" applyAlignment="1">
      <alignment horizontal="center" vertical="center"/>
    </xf>
    <xf numFmtId="0" fontId="28" fillId="6" borderId="12" xfId="0" applyFont="1" applyFill="1" applyBorder="1" applyAlignment="1">
      <alignment horizontal="center" vertical="center" wrapText="1"/>
    </xf>
    <xf numFmtId="0" fontId="28" fillId="6" borderId="12" xfId="0" applyFont="1" applyFill="1" applyBorder="1"/>
    <xf numFmtId="0" fontId="7" fillId="0" borderId="1" xfId="0" applyFont="1" applyBorder="1"/>
    <xf numFmtId="0" fontId="7" fillId="0" borderId="1" xfId="0" applyFont="1" applyBorder="1" applyAlignment="1">
      <alignment horizontal="center" vertical="center"/>
    </xf>
    <xf numFmtId="0" fontId="7" fillId="0" borderId="1" xfId="0" applyFont="1" applyBorder="1" applyAlignment="1">
      <alignment horizontal="center"/>
    </xf>
    <xf numFmtId="0" fontId="8" fillId="7" borderId="1" xfId="0" applyFont="1" applyFill="1" applyBorder="1" applyAlignment="1">
      <alignment horizontal="center"/>
    </xf>
    <xf numFmtId="0" fontId="7" fillId="0" borderId="1" xfId="0" applyFont="1" applyBorder="1" applyAlignment="1">
      <alignment wrapText="1"/>
    </xf>
    <xf numFmtId="0" fontId="7" fillId="0" borderId="2" xfId="0" applyFont="1" applyBorder="1" applyAlignment="1">
      <alignment horizontal="center" vertical="center"/>
    </xf>
    <xf numFmtId="0" fontId="7" fillId="0" borderId="1" xfId="0" applyFont="1" applyBorder="1" applyAlignment="1">
      <alignment vertical="center"/>
    </xf>
    <xf numFmtId="0" fontId="34" fillId="0" borderId="0" xfId="21" applyFont="1" applyFill="1" applyBorder="1" applyAlignment="1" applyProtection="1">
      <alignment horizontal="left" vertical="top" wrapText="1"/>
    </xf>
    <xf numFmtId="0" fontId="8" fillId="11" borderId="1" xfId="0" applyFont="1" applyFill="1" applyBorder="1" applyAlignment="1">
      <alignment horizontal="center" vertical="center"/>
    </xf>
    <xf numFmtId="0" fontId="34" fillId="0" borderId="1" xfId="21" applyFont="1" applyBorder="1" applyAlignment="1" applyProtection="1">
      <alignment vertical="center" wrapText="1"/>
    </xf>
    <xf numFmtId="0" fontId="35" fillId="0" borderId="1" xfId="21" applyFont="1" applyBorder="1" applyAlignment="1" applyProtection="1">
      <alignment vertical="center" wrapText="1"/>
    </xf>
    <xf numFmtId="0" fontId="7" fillId="12" borderId="1" xfId="0" applyFont="1" applyFill="1" applyBorder="1" applyAlignment="1">
      <alignment horizontal="center" vertical="center"/>
    </xf>
    <xf numFmtId="0" fontId="34" fillId="0" borderId="0" xfId="21" applyFont="1" applyAlignment="1" applyProtection="1">
      <alignment horizontal="left" wrapText="1"/>
    </xf>
    <xf numFmtId="0" fontId="7" fillId="0" borderId="2" xfId="0" applyFont="1" applyBorder="1" applyAlignment="1">
      <alignment horizontal="center" vertical="center" wrapText="1"/>
    </xf>
    <xf numFmtId="0" fontId="7" fillId="0" borderId="10" xfId="0" applyFont="1" applyBorder="1" applyAlignment="1">
      <alignment vertical="center"/>
    </xf>
    <xf numFmtId="0" fontId="28" fillId="0" borderId="1" xfId="0" applyFont="1" applyBorder="1"/>
    <xf numFmtId="0" fontId="32" fillId="0" borderId="1" xfId="0" applyFont="1" applyBorder="1" applyAlignment="1">
      <alignment vertical="center" wrapText="1"/>
    </xf>
    <xf numFmtId="0" fontId="28" fillId="0" borderId="0" xfId="0" applyFont="1" applyAlignment="1">
      <alignment horizontal="center"/>
    </xf>
    <xf numFmtId="0" fontId="28" fillId="12" borderId="0" xfId="0" applyFont="1" applyFill="1"/>
    <xf numFmtId="0" fontId="28" fillId="2" borderId="1" xfId="0" applyFont="1" applyFill="1" applyBorder="1" applyAlignment="1">
      <alignment horizontal="center" vertical="center"/>
    </xf>
    <xf numFmtId="0" fontId="28" fillId="2" borderId="1" xfId="0" applyFont="1" applyFill="1" applyBorder="1" applyAlignment="1">
      <alignment horizontal="center" vertical="center" wrapText="1"/>
    </xf>
    <xf numFmtId="0" fontId="36" fillId="0" borderId="1" xfId="0" applyFont="1" applyBorder="1"/>
    <xf numFmtId="0" fontId="36" fillId="0" borderId="1" xfId="0" applyFont="1" applyBorder="1" applyAlignment="1">
      <alignment horizontal="right"/>
    </xf>
    <xf numFmtId="0" fontId="36" fillId="0" borderId="1" xfId="0" quotePrefix="1" applyFont="1" applyBorder="1" applyAlignment="1">
      <alignment horizontal="right"/>
    </xf>
    <xf numFmtId="164" fontId="28" fillId="0" borderId="1" xfId="0" applyNumberFormat="1" applyFont="1" applyBorder="1"/>
    <xf numFmtId="0" fontId="38" fillId="0" borderId="1" xfId="0" applyFont="1" applyBorder="1"/>
    <xf numFmtId="3" fontId="38" fillId="0" borderId="1" xfId="0" applyNumberFormat="1" applyFont="1" applyBorder="1"/>
    <xf numFmtId="0" fontId="36" fillId="7" borderId="1" xfId="0" applyFont="1" applyFill="1" applyBorder="1"/>
    <xf numFmtId="3" fontId="36" fillId="7" borderId="1" xfId="0" applyNumberFormat="1" applyFont="1" applyFill="1" applyBorder="1"/>
    <xf numFmtId="167" fontId="38" fillId="0" borderId="1" xfId="30" applyNumberFormat="1" applyFont="1" applyBorder="1"/>
    <xf numFmtId="43" fontId="36" fillId="7" borderId="1" xfId="0" applyNumberFormat="1" applyFont="1" applyFill="1" applyBorder="1"/>
    <xf numFmtId="0" fontId="38" fillId="0" borderId="8" xfId="0" applyFont="1" applyBorder="1"/>
    <xf numFmtId="0" fontId="38" fillId="0" borderId="0" xfId="0" applyFont="1"/>
    <xf numFmtId="0" fontId="35" fillId="0" borderId="0" xfId="21" applyFont="1" applyBorder="1" applyAlignment="1" applyProtection="1"/>
    <xf numFmtId="0" fontId="35" fillId="0" borderId="0" xfId="21" applyFont="1" applyFill="1" applyBorder="1" applyAlignment="1" applyProtection="1">
      <alignment horizontal="left"/>
    </xf>
    <xf numFmtId="0" fontId="8" fillId="0" borderId="0" xfId="0" applyFont="1" applyAlignment="1">
      <alignment horizontal="justify" vertical="top" wrapText="1"/>
    </xf>
    <xf numFmtId="0" fontId="7" fillId="0" borderId="0" xfId="0" applyFont="1" applyAlignment="1">
      <alignment vertical="top"/>
    </xf>
    <xf numFmtId="0" fontId="34" fillId="0" borderId="0" xfId="21" applyFont="1" applyAlignment="1" applyProtection="1"/>
    <xf numFmtId="0" fontId="28" fillId="0" borderId="0" xfId="0" applyFont="1" applyAlignment="1">
      <alignment horizontal="left"/>
    </xf>
    <xf numFmtId="0" fontId="8" fillId="9" borderId="5" xfId="5" applyFont="1" applyFill="1" applyBorder="1" applyAlignment="1">
      <alignment horizontal="left"/>
    </xf>
    <xf numFmtId="0" fontId="39" fillId="9" borderId="6" xfId="0" applyFont="1" applyFill="1" applyBorder="1"/>
    <xf numFmtId="0" fontId="39" fillId="9" borderId="2" xfId="0" applyFont="1" applyFill="1" applyBorder="1"/>
    <xf numFmtId="0" fontId="8" fillId="0" borderId="7" xfId="5" applyFont="1" applyBorder="1" applyAlignment="1">
      <alignment horizontal="left"/>
    </xf>
    <xf numFmtId="168" fontId="8" fillId="0" borderId="8" xfId="30" applyNumberFormat="1" applyFont="1" applyFill="1" applyBorder="1" applyAlignment="1"/>
    <xf numFmtId="168" fontId="8" fillId="0" borderId="3" xfId="30" applyNumberFormat="1" applyFont="1" applyFill="1" applyBorder="1" applyAlignment="1"/>
    <xf numFmtId="0" fontId="8" fillId="0" borderId="9" xfId="5" applyFont="1" applyBorder="1" applyAlignment="1">
      <alignment horizontal="left" indent="1"/>
    </xf>
    <xf numFmtId="43" fontId="7" fillId="0" borderId="0" xfId="30" applyFont="1" applyFill="1" applyBorder="1" applyAlignment="1"/>
    <xf numFmtId="43" fontId="7" fillId="0" borderId="10" xfId="30" applyFont="1" applyFill="1" applyBorder="1" applyAlignment="1"/>
    <xf numFmtId="0" fontId="7" fillId="0" borderId="9" xfId="5" applyFont="1" applyBorder="1" applyAlignment="1">
      <alignment horizontal="left" indent="3"/>
    </xf>
    <xf numFmtId="168" fontId="7" fillId="0" borderId="0" xfId="30" applyNumberFormat="1" applyFont="1" applyFill="1" applyBorder="1" applyAlignment="1"/>
    <xf numFmtId="168" fontId="7" fillId="0" borderId="10" xfId="30" applyNumberFormat="1" applyFont="1" applyFill="1" applyBorder="1" applyAlignment="1"/>
    <xf numFmtId="0" fontId="8" fillId="0" borderId="9" xfId="5" applyFont="1" applyBorder="1" applyAlignment="1">
      <alignment horizontal="left"/>
    </xf>
    <xf numFmtId="0" fontId="7" fillId="0" borderId="9" xfId="0" applyFont="1" applyBorder="1" applyAlignment="1">
      <alignment horizontal="left" indent="3"/>
    </xf>
    <xf numFmtId="0" fontId="28" fillId="0" borderId="9" xfId="0" applyFont="1" applyBorder="1"/>
    <xf numFmtId="0" fontId="28" fillId="0" borderId="10" xfId="0" applyFont="1" applyBorder="1"/>
    <xf numFmtId="168" fontId="7" fillId="0" borderId="0" xfId="0" applyNumberFormat="1" applyFont="1"/>
    <xf numFmtId="3" fontId="28" fillId="0" borderId="0" xfId="0" applyNumberFormat="1" applyFont="1"/>
    <xf numFmtId="0" fontId="8" fillId="0" borderId="9" xfId="0" applyFont="1" applyBorder="1" applyAlignment="1">
      <alignment horizontal="left" wrapText="1"/>
    </xf>
    <xf numFmtId="168" fontId="7" fillId="0" borderId="0" xfId="0" applyNumberFormat="1" applyFont="1" applyAlignment="1">
      <alignment horizontal="center"/>
    </xf>
    <xf numFmtId="168" fontId="7" fillId="0" borderId="10" xfId="0" applyNumberFormat="1" applyFont="1" applyBorder="1" applyAlignment="1">
      <alignment horizontal="center"/>
    </xf>
    <xf numFmtId="0" fontId="8" fillId="0" borderId="14" xfId="5" applyFont="1" applyBorder="1" applyAlignment="1">
      <alignment horizontal="left"/>
    </xf>
    <xf numFmtId="2" fontId="7" fillId="0" borderId="4" xfId="0" applyNumberFormat="1" applyFont="1" applyBorder="1"/>
    <xf numFmtId="43" fontId="7" fillId="0" borderId="15" xfId="30" applyFont="1" applyFill="1" applyBorder="1" applyAlignment="1"/>
    <xf numFmtId="0" fontId="7" fillId="0" borderId="8" xfId="0" applyFont="1" applyBorder="1" applyAlignment="1">
      <alignment horizontal="left" vertical="top"/>
    </xf>
    <xf numFmtId="0" fontId="7" fillId="0" borderId="0" xfId="0" applyFont="1" applyAlignment="1">
      <alignment horizontal="left" vertical="top"/>
    </xf>
    <xf numFmtId="0" fontId="34" fillId="0" borderId="0" xfId="21" applyFont="1" applyFill="1" applyBorder="1" applyAlignment="1" applyProtection="1">
      <alignment horizontal="left" vertical="top"/>
    </xf>
    <xf numFmtId="0" fontId="28" fillId="0" borderId="1" xfId="0" applyFont="1" applyBorder="1" applyAlignment="1">
      <alignment wrapText="1"/>
    </xf>
    <xf numFmtId="0" fontId="28" fillId="0" borderId="0" xfId="0" applyFont="1" applyAlignment="1">
      <alignment wrapText="1"/>
    </xf>
    <xf numFmtId="0" fontId="8" fillId="0" borderId="1" xfId="0" applyFont="1" applyBorder="1" applyAlignment="1">
      <alignment horizontal="center"/>
    </xf>
    <xf numFmtId="0" fontId="8" fillId="0" borderId="1" xfId="0" applyFont="1" applyBorder="1" applyAlignment="1">
      <alignment horizontal="center" wrapText="1"/>
    </xf>
    <xf numFmtId="168" fontId="7" fillId="0" borderId="1" xfId="0" applyNumberFormat="1" applyFont="1" applyBorder="1" applyAlignment="1">
      <alignment horizontal="center"/>
    </xf>
    <xf numFmtId="2" fontId="7" fillId="0" borderId="1" xfId="0" applyNumberFormat="1" applyFont="1" applyBorder="1" applyAlignment="1">
      <alignment horizontal="center"/>
    </xf>
    <xf numFmtId="0" fontId="7" fillId="0" borderId="1" xfId="0" applyFont="1" applyBorder="1" applyAlignment="1">
      <alignment horizontal="right"/>
    </xf>
    <xf numFmtId="0" fontId="28" fillId="0" borderId="2" xfId="0" applyFont="1" applyBorder="1"/>
    <xf numFmtId="0" fontId="36" fillId="0" borderId="0" xfId="0" applyFont="1" applyAlignment="1">
      <alignment vertical="center"/>
    </xf>
    <xf numFmtId="0" fontId="36" fillId="0" borderId="12" xfId="0" applyFont="1" applyBorder="1" applyAlignment="1">
      <alignment horizontal="justify" vertical="center" wrapText="1"/>
    </xf>
    <xf numFmtId="0" fontId="36" fillId="0" borderId="1" xfId="0" applyFont="1" applyBorder="1" applyAlignment="1">
      <alignment horizontal="center" vertical="center" wrapText="1"/>
    </xf>
    <xf numFmtId="0" fontId="36" fillId="0" borderId="11" xfId="0" applyFont="1" applyBorder="1" applyAlignment="1">
      <alignment horizontal="justify" vertical="center" wrapText="1"/>
    </xf>
    <xf numFmtId="0" fontId="36" fillId="0" borderId="12" xfId="0" applyFont="1" applyBorder="1" applyAlignment="1">
      <alignment horizontal="center" vertical="center" wrapText="1"/>
    </xf>
    <xf numFmtId="0" fontId="38" fillId="0" borderId="1" xfId="0" applyFont="1" applyBorder="1" applyAlignment="1">
      <alignment horizontal="justify" vertical="center" wrapText="1"/>
    </xf>
    <xf numFmtId="0" fontId="38" fillId="0" borderId="12" xfId="0" applyFont="1" applyBorder="1" applyAlignment="1">
      <alignment horizontal="right" vertical="center" wrapText="1"/>
    </xf>
    <xf numFmtId="0" fontId="38" fillId="0" borderId="1" xfId="0" applyFont="1" applyBorder="1" applyAlignment="1">
      <alignment horizontal="right" vertical="center" wrapText="1"/>
    </xf>
    <xf numFmtId="164" fontId="38" fillId="0" borderId="1" xfId="0" applyNumberFormat="1" applyFont="1" applyBorder="1" applyAlignment="1">
      <alignment horizontal="right" vertical="center" wrapText="1"/>
    </xf>
    <xf numFmtId="0" fontId="35" fillId="0" borderId="0" xfId="21" applyFont="1" applyAlignment="1" applyProtection="1">
      <alignment vertical="center"/>
    </xf>
    <xf numFmtId="0" fontId="36" fillId="0" borderId="0" xfId="0" applyFont="1" applyAlignment="1">
      <alignment horizontal="center"/>
    </xf>
    <xf numFmtId="0" fontId="38" fillId="0" borderId="0" xfId="0" applyFont="1" applyAlignment="1">
      <alignment wrapText="1"/>
    </xf>
    <xf numFmtId="0" fontId="40" fillId="0" borderId="0" xfId="21" applyFont="1" applyAlignment="1" applyProtection="1"/>
    <xf numFmtId="0" fontId="8" fillId="3" borderId="1" xfId="0" applyFont="1" applyFill="1" applyBorder="1" applyAlignment="1">
      <alignment horizontal="center" vertical="center" wrapText="1"/>
    </xf>
    <xf numFmtId="0" fontId="8" fillId="2" borderId="1" xfId="0" applyFont="1" applyFill="1" applyBorder="1" applyAlignment="1">
      <alignment horizontal="right" vertical="center" wrapText="1"/>
    </xf>
    <xf numFmtId="0" fontId="8" fillId="2" borderId="1" xfId="0" applyFont="1" applyFill="1" applyBorder="1" applyAlignment="1">
      <alignment horizontal="right" vertical="center"/>
    </xf>
    <xf numFmtId="0" fontId="8" fillId="0" borderId="1" xfId="0" applyFont="1" applyBorder="1" applyAlignment="1">
      <alignment horizontal="left" vertical="top"/>
    </xf>
    <xf numFmtId="0" fontId="8" fillId="0" borderId="1" xfId="0" applyFont="1" applyBorder="1" applyAlignment="1">
      <alignment horizontal="center" vertical="center"/>
    </xf>
    <xf numFmtId="0" fontId="7" fillId="0" borderId="1" xfId="0" applyFont="1" applyBorder="1" applyAlignment="1">
      <alignment horizontal="right" vertical="center" wrapText="1"/>
    </xf>
    <xf numFmtId="0" fontId="8" fillId="0" borderId="1" xfId="0" applyFont="1" applyBorder="1" applyAlignment="1">
      <alignment horizontal="left" vertical="top" wrapText="1"/>
    </xf>
    <xf numFmtId="0" fontId="28" fillId="0" borderId="0" xfId="0" applyFont="1" applyAlignment="1">
      <alignment horizontal="right"/>
    </xf>
    <xf numFmtId="0" fontId="7" fillId="0" borderId="0" xfId="0" applyFont="1" applyAlignment="1">
      <alignment horizontal="left" vertical="center"/>
    </xf>
    <xf numFmtId="0" fontId="8" fillId="0" borderId="1" xfId="0" applyFont="1" applyBorder="1" applyAlignment="1">
      <alignment horizontal="center" vertical="center" wrapText="1"/>
    </xf>
    <xf numFmtId="164" fontId="7" fillId="0" borderId="1" xfId="0" applyNumberFormat="1" applyFont="1" applyBorder="1" applyAlignment="1">
      <alignment horizontal="right" vertical="center" wrapText="1"/>
    </xf>
    <xf numFmtId="0" fontId="7" fillId="0" borderId="0" xfId="0" applyFont="1" applyAlignment="1">
      <alignment horizontal="right" vertical="center" wrapText="1"/>
    </xf>
    <xf numFmtId="165" fontId="10" fillId="0" borderId="0" xfId="32" applyNumberFormat="1" applyFont="1" applyAlignment="1">
      <alignment horizontal="right" vertical="top"/>
    </xf>
    <xf numFmtId="165" fontId="10" fillId="0" borderId="0" xfId="33" applyNumberFormat="1" applyFont="1" applyAlignment="1">
      <alignment horizontal="right" vertical="top"/>
    </xf>
    <xf numFmtId="165" fontId="10" fillId="0" borderId="0" xfId="34" applyNumberFormat="1" applyFont="1" applyAlignment="1">
      <alignment horizontal="right" vertical="top"/>
    </xf>
    <xf numFmtId="166" fontId="10" fillId="0" borderId="10" xfId="35" applyNumberFormat="1" applyFont="1" applyBorder="1" applyAlignment="1">
      <alignment horizontal="right" vertical="top"/>
    </xf>
    <xf numFmtId="165" fontId="10" fillId="0" borderId="0" xfId="36" applyNumberFormat="1" applyFont="1" applyAlignment="1">
      <alignment horizontal="right" vertical="top"/>
    </xf>
    <xf numFmtId="165" fontId="10" fillId="0" borderId="0" xfId="37" applyNumberFormat="1" applyFont="1" applyAlignment="1">
      <alignment horizontal="right" vertical="top"/>
    </xf>
    <xf numFmtId="165" fontId="10" fillId="0" borderId="0" xfId="38" applyNumberFormat="1" applyFont="1" applyAlignment="1">
      <alignment horizontal="right" vertical="top"/>
    </xf>
    <xf numFmtId="166" fontId="10" fillId="0" borderId="10" xfId="39" applyNumberFormat="1" applyFont="1" applyBorder="1" applyAlignment="1">
      <alignment horizontal="right" vertical="top"/>
    </xf>
    <xf numFmtId="165" fontId="10" fillId="0" borderId="4" xfId="36" applyNumberFormat="1" applyFont="1" applyBorder="1" applyAlignment="1">
      <alignment horizontal="right" vertical="top"/>
    </xf>
    <xf numFmtId="165" fontId="10" fillId="0" borderId="4" xfId="37" applyNumberFormat="1" applyFont="1" applyBorder="1" applyAlignment="1">
      <alignment horizontal="right" vertical="top"/>
    </xf>
    <xf numFmtId="165" fontId="10" fillId="0" borderId="4" xfId="38" applyNumberFormat="1" applyFont="1" applyBorder="1" applyAlignment="1">
      <alignment horizontal="right" vertical="top"/>
    </xf>
    <xf numFmtId="166" fontId="10" fillId="0" borderId="15" xfId="39" applyNumberFormat="1" applyFont="1" applyBorder="1" applyAlignment="1">
      <alignment horizontal="right" vertical="top"/>
    </xf>
    <xf numFmtId="0" fontId="39" fillId="0" borderId="1" xfId="0" applyFont="1" applyBorder="1" applyAlignment="1">
      <alignment wrapText="1"/>
    </xf>
    <xf numFmtId="0" fontId="21" fillId="0" borderId="1" xfId="0" applyFont="1" applyBorder="1" applyAlignment="1">
      <alignment wrapText="1"/>
    </xf>
    <xf numFmtId="16" fontId="21" fillId="0" borderId="1" xfId="0" quotePrefix="1" applyNumberFormat="1" applyFont="1" applyBorder="1" applyAlignment="1">
      <alignment horizontal="left" wrapText="1"/>
    </xf>
    <xf numFmtId="10" fontId="21" fillId="0" borderId="1" xfId="0" applyNumberFormat="1" applyFont="1" applyBorder="1" applyAlignment="1">
      <alignment wrapText="1"/>
    </xf>
    <xf numFmtId="0" fontId="21" fillId="0" borderId="0" xfId="0" applyFont="1"/>
    <xf numFmtId="165" fontId="10" fillId="0" borderId="0" xfId="22" applyNumberFormat="1" applyFont="1" applyAlignment="1">
      <alignment horizontal="right" vertical="top"/>
    </xf>
    <xf numFmtId="165" fontId="10" fillId="0" borderId="0" xfId="23" applyNumberFormat="1" applyFont="1" applyAlignment="1">
      <alignment horizontal="right" vertical="top"/>
    </xf>
    <xf numFmtId="165" fontId="10" fillId="0" borderId="0" xfId="24" applyNumberFormat="1" applyFont="1" applyAlignment="1">
      <alignment horizontal="right" vertical="top"/>
    </xf>
    <xf numFmtId="166" fontId="10" fillId="0" borderId="10" xfId="25" applyNumberFormat="1" applyFont="1" applyBorder="1" applyAlignment="1">
      <alignment horizontal="right" vertical="top"/>
    </xf>
    <xf numFmtId="165" fontId="10" fillId="0" borderId="0" xfId="26" applyNumberFormat="1" applyFont="1" applyAlignment="1">
      <alignment horizontal="right" vertical="top"/>
    </xf>
    <xf numFmtId="165" fontId="10" fillId="0" borderId="0" xfId="27" applyNumberFormat="1" applyFont="1" applyAlignment="1">
      <alignment horizontal="right" vertical="top"/>
    </xf>
    <xf numFmtId="165" fontId="10" fillId="0" borderId="0" xfId="28" applyNumberFormat="1" applyFont="1" applyAlignment="1">
      <alignment horizontal="right" vertical="top"/>
    </xf>
    <xf numFmtId="166" fontId="10" fillId="0" borderId="10" xfId="29" applyNumberFormat="1" applyFont="1" applyBorder="1" applyAlignment="1">
      <alignment horizontal="right" vertical="top"/>
    </xf>
    <xf numFmtId="0" fontId="23" fillId="0" borderId="0" xfId="0" applyFont="1" applyAlignment="1">
      <alignment horizontal="left" wrapText="1"/>
    </xf>
    <xf numFmtId="0" fontId="42" fillId="2" borderId="1" xfId="0" applyFont="1" applyFill="1" applyBorder="1" applyAlignment="1">
      <alignment horizontal="center" wrapText="1"/>
    </xf>
    <xf numFmtId="0" fontId="42" fillId="2" borderId="1" xfId="0" applyFont="1" applyFill="1" applyBorder="1" applyAlignment="1">
      <alignment horizontal="center"/>
    </xf>
    <xf numFmtId="0" fontId="42" fillId="2" borderId="5" xfId="0" applyFont="1" applyFill="1" applyBorder="1" applyAlignment="1">
      <alignment horizontal="center"/>
    </xf>
    <xf numFmtId="3" fontId="21" fillId="0" borderId="1" xfId="0" applyNumberFormat="1" applyFont="1" applyBorder="1" applyAlignment="1">
      <alignment horizontal="right" wrapText="1"/>
    </xf>
    <xf numFmtId="3" fontId="21" fillId="0" borderId="1" xfId="0" applyNumberFormat="1" applyFont="1" applyBorder="1" applyAlignment="1">
      <alignment horizontal="right"/>
    </xf>
    <xf numFmtId="3" fontId="21" fillId="0" borderId="1" xfId="0" applyNumberFormat="1" applyFont="1" applyBorder="1"/>
    <xf numFmtId="3" fontId="21" fillId="0" borderId="5" xfId="0" applyNumberFormat="1" applyFont="1" applyBorder="1"/>
    <xf numFmtId="3" fontId="21" fillId="0" borderId="0" xfId="0" applyNumberFormat="1" applyFont="1"/>
    <xf numFmtId="3" fontId="39" fillId="0" borderId="1" xfId="0" quotePrefix="1" applyNumberFormat="1" applyFont="1" applyBorder="1" applyAlignment="1">
      <alignment horizontal="right" wrapText="1"/>
    </xf>
    <xf numFmtId="3" fontId="39" fillId="0" borderId="1" xfId="0" applyNumberFormat="1" applyFont="1" applyBorder="1" applyAlignment="1">
      <alignment horizontal="right" wrapText="1"/>
    </xf>
    <xf numFmtId="3" fontId="39" fillId="0" borderId="1" xfId="0" applyNumberFormat="1" applyFont="1" applyBorder="1" applyAlignment="1">
      <alignment horizontal="right"/>
    </xf>
    <xf numFmtId="3" fontId="39" fillId="0" borderId="1" xfId="0" quotePrefix="1" applyNumberFormat="1" applyFont="1" applyBorder="1" applyAlignment="1">
      <alignment horizontal="right"/>
    </xf>
    <xf numFmtId="3" fontId="39" fillId="0" borderId="1" xfId="0" applyNumberFormat="1" applyFont="1" applyBorder="1"/>
    <xf numFmtId="0" fontId="21" fillId="0" borderId="1" xfId="0" applyFont="1" applyBorder="1" applyAlignment="1">
      <alignment vertical="center"/>
    </xf>
    <xf numFmtId="3" fontId="21" fillId="0" borderId="8" xfId="0" applyNumberFormat="1" applyFont="1" applyBorder="1" applyAlignment="1">
      <alignment wrapText="1"/>
    </xf>
    <xf numFmtId="3" fontId="21" fillId="0" borderId="1" xfId="0" applyNumberFormat="1" applyFont="1" applyBorder="1" applyAlignment="1">
      <alignment wrapText="1"/>
    </xf>
    <xf numFmtId="0" fontId="21" fillId="0" borderId="1" xfId="0" applyFont="1" applyBorder="1" applyAlignment="1">
      <alignment horizontal="center" vertical="center" wrapText="1"/>
    </xf>
    <xf numFmtId="2" fontId="21" fillId="0" borderId="1" xfId="0" applyNumberFormat="1" applyFont="1" applyBorder="1" applyAlignment="1">
      <alignment wrapText="1"/>
    </xf>
    <xf numFmtId="2" fontId="21" fillId="0" borderId="5" xfId="0" applyNumberFormat="1" applyFont="1" applyBorder="1" applyAlignment="1">
      <alignment wrapText="1"/>
    </xf>
    <xf numFmtId="0" fontId="28" fillId="0" borderId="8" xfId="0" applyFont="1" applyBorder="1" applyAlignment="1">
      <alignment wrapText="1"/>
    </xf>
    <xf numFmtId="0" fontId="7" fillId="0" borderId="1" xfId="0" applyFont="1" applyBorder="1" applyAlignment="1">
      <alignment vertical="top" wrapText="1"/>
    </xf>
    <xf numFmtId="0" fontId="8" fillId="0" borderId="0" xfId="0" applyFont="1"/>
    <xf numFmtId="0" fontId="7" fillId="0" borderId="0" xfId="0" applyFont="1"/>
    <xf numFmtId="0" fontId="34" fillId="0" borderId="0" xfId="21" applyFont="1" applyAlignment="1" applyProtection="1">
      <alignment vertical="top"/>
    </xf>
    <xf numFmtId="0" fontId="35" fillId="0" borderId="0" xfId="21" applyFont="1" applyAlignment="1" applyProtection="1"/>
    <xf numFmtId="0" fontId="23" fillId="0" borderId="0" xfId="0" applyFont="1"/>
    <xf numFmtId="16" fontId="21" fillId="0" borderId="1" xfId="0" quotePrefix="1" applyNumberFormat="1" applyFont="1" applyBorder="1" applyAlignment="1">
      <alignment wrapText="1"/>
    </xf>
    <xf numFmtId="0" fontId="27" fillId="4" borderId="5" xfId="0" applyFont="1" applyFill="1" applyBorder="1" applyAlignment="1">
      <alignment horizontal="center" wrapText="1"/>
    </xf>
    <xf numFmtId="0" fontId="27" fillId="4" borderId="6" xfId="0" applyFont="1" applyFill="1" applyBorder="1" applyAlignment="1">
      <alignment horizontal="center" wrapText="1"/>
    </xf>
    <xf numFmtId="0" fontId="29" fillId="5" borderId="1" xfId="0" applyFont="1" applyFill="1" applyBorder="1" applyAlignment="1">
      <alignment horizontal="center"/>
    </xf>
    <xf numFmtId="0" fontId="30" fillId="5" borderId="12" xfId="0" applyFont="1" applyFill="1" applyBorder="1" applyAlignment="1">
      <alignment horizontal="center" wrapText="1"/>
    </xf>
    <xf numFmtId="0" fontId="30" fillId="5" borderId="11" xfId="0" applyFont="1" applyFill="1" applyBorder="1" applyAlignment="1">
      <alignment horizontal="center" wrapText="1"/>
    </xf>
    <xf numFmtId="0" fontId="30" fillId="5" borderId="7" xfId="0" applyFont="1" applyFill="1" applyBorder="1" applyAlignment="1">
      <alignment horizontal="center" vertical="center"/>
    </xf>
    <xf numFmtId="0" fontId="30" fillId="5" borderId="8" xfId="0" applyFont="1" applyFill="1" applyBorder="1" applyAlignment="1">
      <alignment horizontal="center" vertical="center"/>
    </xf>
    <xf numFmtId="0" fontId="30" fillId="5" borderId="3" xfId="0" applyFont="1" applyFill="1" applyBorder="1" applyAlignment="1">
      <alignment horizontal="center" vertical="center"/>
    </xf>
    <xf numFmtId="0" fontId="30" fillId="5" borderId="7" xfId="0" applyFont="1" applyFill="1" applyBorder="1" applyAlignment="1">
      <alignment horizontal="center"/>
    </xf>
    <xf numFmtId="0" fontId="30" fillId="5" borderId="8" xfId="0" applyFont="1" applyFill="1" applyBorder="1" applyAlignment="1">
      <alignment horizontal="center"/>
    </xf>
    <xf numFmtId="0" fontId="30" fillId="5" borderId="3" xfId="0" applyFont="1" applyFill="1" applyBorder="1" applyAlignment="1">
      <alignment horizontal="center"/>
    </xf>
    <xf numFmtId="0" fontId="30" fillId="5" borderId="12" xfId="0" applyFont="1" applyFill="1" applyBorder="1" applyAlignment="1">
      <alignment horizontal="center" vertical="center" wrapText="1"/>
    </xf>
    <xf numFmtId="0" fontId="30" fillId="5" borderId="11" xfId="0" applyFont="1" applyFill="1" applyBorder="1" applyAlignment="1">
      <alignment horizontal="center" vertical="center" wrapText="1"/>
    </xf>
    <xf numFmtId="0" fontId="7" fillId="5" borderId="1" xfId="0" applyFont="1" applyFill="1" applyBorder="1" applyAlignment="1">
      <alignment horizontal="center" wrapText="1"/>
    </xf>
    <xf numFmtId="0" fontId="7" fillId="0" borderId="1" xfId="0" applyFont="1" applyBorder="1" applyAlignment="1">
      <alignment vertical="center" wrapText="1"/>
    </xf>
    <xf numFmtId="0" fontId="28" fillId="5" borderId="12" xfId="0" applyFont="1" applyFill="1" applyBorder="1" applyAlignment="1">
      <alignment horizontal="center" wrapText="1"/>
    </xf>
    <xf numFmtId="0" fontId="28" fillId="5" borderId="13" xfId="0" applyFont="1" applyFill="1" applyBorder="1" applyAlignment="1">
      <alignment horizontal="center" wrapText="1"/>
    </xf>
    <xf numFmtId="0" fontId="28" fillId="5" borderId="1" xfId="0" applyFont="1" applyFill="1" applyBorder="1" applyAlignment="1">
      <alignment horizontal="center" wrapText="1"/>
    </xf>
    <xf numFmtId="0" fontId="30" fillId="5" borderId="12" xfId="0" applyFont="1" applyFill="1" applyBorder="1" applyAlignment="1">
      <alignment horizontal="center"/>
    </xf>
    <xf numFmtId="0" fontId="30" fillId="5" borderId="13" xfId="0" applyFont="1" applyFill="1" applyBorder="1" applyAlignment="1">
      <alignment horizontal="center"/>
    </xf>
    <xf numFmtId="0" fontId="28" fillId="5" borderId="12" xfId="0" applyFont="1" applyFill="1" applyBorder="1" applyAlignment="1">
      <alignment horizontal="center"/>
    </xf>
    <xf numFmtId="0" fontId="28" fillId="5" borderId="13" xfId="0" applyFont="1" applyFill="1" applyBorder="1" applyAlignment="1">
      <alignment horizontal="center"/>
    </xf>
    <xf numFmtId="0" fontId="32" fillId="5" borderId="1" xfId="0" applyFont="1" applyFill="1" applyBorder="1" applyAlignment="1">
      <alignment horizontal="center" wrapText="1"/>
    </xf>
    <xf numFmtId="0" fontId="32" fillId="5" borderId="12" xfId="0" applyFont="1" applyFill="1" applyBorder="1" applyAlignment="1">
      <alignment horizontal="center" wrapText="1"/>
    </xf>
    <xf numFmtId="0" fontId="7" fillId="5" borderId="12"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36" fillId="7" borderId="5" xfId="0" applyFont="1" applyFill="1" applyBorder="1" applyAlignment="1">
      <alignment horizontal="center" vertical="center"/>
    </xf>
    <xf numFmtId="0" fontId="36" fillId="7" borderId="6" xfId="0" applyFont="1" applyFill="1" applyBorder="1" applyAlignment="1">
      <alignment horizontal="center" vertical="center"/>
    </xf>
    <xf numFmtId="0" fontId="36" fillId="7" borderId="2" xfId="0" applyFont="1" applyFill="1" applyBorder="1" applyAlignment="1">
      <alignment horizontal="center" vertical="center"/>
    </xf>
    <xf numFmtId="0" fontId="28" fillId="0" borderId="8" xfId="0" applyFont="1" applyBorder="1" applyAlignment="1">
      <alignment horizontal="left"/>
    </xf>
    <xf numFmtId="0" fontId="23" fillId="9" borderId="1" xfId="0" applyFont="1" applyFill="1" applyBorder="1" applyAlignment="1">
      <alignment horizontal="left" vertical="center" wrapText="1"/>
    </xf>
    <xf numFmtId="0" fontId="23" fillId="0" borderId="1" xfId="0" applyFont="1" applyBorder="1" applyAlignment="1">
      <alignment horizontal="left" wrapText="1"/>
    </xf>
    <xf numFmtId="0" fontId="28" fillId="9" borderId="1" xfId="0" applyFont="1" applyFill="1" applyBorder="1" applyAlignment="1">
      <alignment horizontal="center" wrapText="1"/>
    </xf>
    <xf numFmtId="0" fontId="1" fillId="0" borderId="1" xfId="0" applyFont="1" applyBorder="1" applyAlignment="1">
      <alignment horizontal="left" vertical="center" wrapText="1"/>
    </xf>
    <xf numFmtId="0" fontId="9" fillId="9" borderId="0" xfId="0" applyFont="1" applyFill="1" applyAlignment="1">
      <alignment horizontal="center" wrapText="1"/>
    </xf>
    <xf numFmtId="0" fontId="9" fillId="0" borderId="0" xfId="0" applyFont="1" applyAlignment="1">
      <alignment horizontal="left" vertical="center"/>
    </xf>
    <xf numFmtId="0" fontId="23" fillId="0" borderId="1" xfId="0" applyFont="1" applyBorder="1" applyAlignment="1">
      <alignment horizontal="left" vertical="center" wrapText="1"/>
    </xf>
    <xf numFmtId="0" fontId="38" fillId="0" borderId="8" xfId="0" applyFont="1" applyBorder="1" applyAlignment="1">
      <alignment horizontal="left" vertical="center"/>
    </xf>
    <xf numFmtId="0" fontId="36" fillId="9" borderId="5" xfId="0" applyFont="1" applyFill="1" applyBorder="1" applyAlignment="1">
      <alignment horizontal="center"/>
    </xf>
    <xf numFmtId="0" fontId="36" fillId="9" borderId="6" xfId="0" applyFont="1" applyFill="1" applyBorder="1" applyAlignment="1">
      <alignment horizontal="center"/>
    </xf>
    <xf numFmtId="0" fontId="36" fillId="9" borderId="2" xfId="0" applyFont="1" applyFill="1" applyBorder="1" applyAlignment="1">
      <alignment horizontal="center"/>
    </xf>
    <xf numFmtId="0" fontId="36" fillId="9" borderId="1" xfId="0" applyFont="1" applyFill="1" applyBorder="1" applyAlignment="1">
      <alignment horizontal="center" vertical="center"/>
    </xf>
    <xf numFmtId="0" fontId="36" fillId="0" borderId="1" xfId="0" applyFont="1" applyBorder="1" applyAlignment="1">
      <alignment horizontal="center" vertical="center" wrapText="1"/>
    </xf>
    <xf numFmtId="0" fontId="23" fillId="7" borderId="1" xfId="0" applyFont="1" applyFill="1" applyBorder="1" applyAlignment="1">
      <alignment horizontal="left" vertical="center" wrapText="1"/>
    </xf>
    <xf numFmtId="0" fontId="8" fillId="0" borderId="4" xfId="0" applyFont="1" applyBorder="1" applyAlignment="1">
      <alignment horizontal="left" vertical="center" wrapText="1"/>
    </xf>
    <xf numFmtId="0" fontId="28" fillId="7" borderId="0" xfId="0" applyFont="1" applyFill="1" applyAlignment="1">
      <alignment horizontal="center"/>
    </xf>
    <xf numFmtId="0" fontId="8" fillId="7" borderId="1" xfId="0" applyFont="1" applyFill="1" applyBorder="1" applyAlignment="1">
      <alignment horizontal="center" vertical="center" wrapText="1"/>
    </xf>
    <xf numFmtId="0" fontId="41" fillId="10" borderId="5" xfId="5" applyFont="1" applyFill="1" applyBorder="1" applyAlignment="1">
      <alignment horizontal="center" vertical="center"/>
    </xf>
    <xf numFmtId="0" fontId="41" fillId="10" borderId="6" xfId="5" applyFont="1" applyFill="1" applyBorder="1" applyAlignment="1">
      <alignment horizontal="center" vertical="center"/>
    </xf>
    <xf numFmtId="0" fontId="41" fillId="10" borderId="2" xfId="5" applyFont="1" applyFill="1" applyBorder="1" applyAlignment="1">
      <alignment horizontal="center" vertical="center"/>
    </xf>
    <xf numFmtId="0" fontId="10" fillId="0" borderId="7" xfId="5" applyFont="1" applyBorder="1" applyAlignment="1">
      <alignment horizontal="center" vertical="center" wrapText="1"/>
    </xf>
    <xf numFmtId="0" fontId="10" fillId="0" borderId="8" xfId="5" applyFont="1" applyBorder="1" applyAlignment="1">
      <alignment horizontal="center" vertical="center" wrapText="1"/>
    </xf>
    <xf numFmtId="0" fontId="10" fillId="0" borderId="3" xfId="5" applyFont="1" applyBorder="1" applyAlignment="1">
      <alignment horizontal="center" vertical="center" wrapText="1"/>
    </xf>
    <xf numFmtId="0" fontId="16" fillId="0" borderId="7" xfId="5" applyFont="1" applyBorder="1" applyAlignment="1">
      <alignment wrapText="1"/>
    </xf>
    <xf numFmtId="0" fontId="16" fillId="0" borderId="9" xfId="5" applyFont="1" applyBorder="1" applyAlignment="1">
      <alignment wrapText="1"/>
    </xf>
    <xf numFmtId="0" fontId="17" fillId="0" borderId="6" xfId="5" applyFont="1" applyBorder="1" applyAlignment="1">
      <alignment horizontal="center" wrapText="1"/>
    </xf>
    <xf numFmtId="0" fontId="10" fillId="0" borderId="8" xfId="5" applyFont="1" applyBorder="1" applyAlignment="1">
      <alignment horizontal="center" wrapText="1"/>
    </xf>
    <xf numFmtId="0" fontId="10" fillId="0" borderId="0" xfId="5" applyFont="1" applyAlignment="1">
      <alignment horizontal="center" wrapText="1"/>
    </xf>
    <xf numFmtId="0" fontId="10" fillId="0" borderId="3" xfId="5" applyFont="1" applyBorder="1" applyAlignment="1">
      <alignment horizontal="center" wrapText="1"/>
    </xf>
    <xf numFmtId="0" fontId="10" fillId="0" borderId="10" xfId="5" applyFont="1" applyBorder="1" applyAlignment="1">
      <alignment horizontal="center" wrapText="1"/>
    </xf>
    <xf numFmtId="0" fontId="11" fillId="0" borderId="6" xfId="5" applyFont="1" applyBorder="1" applyAlignment="1">
      <alignment horizontal="center" wrapText="1"/>
    </xf>
    <xf numFmtId="0" fontId="21" fillId="0" borderId="12" xfId="0" applyFont="1" applyBorder="1" applyAlignment="1">
      <alignment horizontal="left" wrapText="1"/>
    </xf>
    <xf numFmtId="0" fontId="21" fillId="0" borderId="11" xfId="0" applyFont="1" applyBorder="1" applyAlignment="1">
      <alignment horizontal="left" wrapText="1"/>
    </xf>
    <xf numFmtId="16" fontId="21" fillId="0" borderId="12" xfId="0" quotePrefix="1" applyNumberFormat="1" applyFont="1" applyBorder="1" applyAlignment="1">
      <alignment horizontal="left" wrapText="1"/>
    </xf>
    <xf numFmtId="16" fontId="21" fillId="0" borderId="11" xfId="0" quotePrefix="1" applyNumberFormat="1" applyFont="1" applyBorder="1" applyAlignment="1">
      <alignment horizontal="left" wrapText="1"/>
    </xf>
    <xf numFmtId="0" fontId="21" fillId="0" borderId="12" xfId="0" applyFont="1" applyBorder="1" applyAlignment="1">
      <alignment horizontal="center" wrapText="1"/>
    </xf>
    <xf numFmtId="0" fontId="21" fillId="0" borderId="11" xfId="0" applyFont="1" applyBorder="1" applyAlignment="1">
      <alignment horizontal="center" wrapText="1"/>
    </xf>
    <xf numFmtId="16" fontId="21" fillId="0" borderId="12" xfId="0" quotePrefix="1" applyNumberFormat="1" applyFont="1" applyBorder="1" applyAlignment="1">
      <alignment horizontal="center" wrapText="1"/>
    </xf>
    <xf numFmtId="16" fontId="21" fillId="0" borderId="11" xfId="0" quotePrefix="1" applyNumberFormat="1" applyFont="1" applyBorder="1" applyAlignment="1">
      <alignment horizontal="center" wrapText="1"/>
    </xf>
    <xf numFmtId="0" fontId="8" fillId="7" borderId="5"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28" fillId="7" borderId="0" xfId="0" applyFont="1" applyFill="1"/>
    <xf numFmtId="0" fontId="28" fillId="0" borderId="0" xfId="0" applyFont="1" applyAlignment="1">
      <alignment horizontal="center"/>
    </xf>
    <xf numFmtId="0" fontId="11" fillId="0" borderId="7" xfId="5" applyFont="1" applyBorder="1" applyAlignment="1">
      <alignment horizontal="center" vertical="center"/>
    </xf>
    <xf numFmtId="0" fontId="11" fillId="0" borderId="8" xfId="5" applyFont="1" applyBorder="1" applyAlignment="1">
      <alignment horizontal="center" vertical="center"/>
    </xf>
    <xf numFmtId="0" fontId="11" fillId="0" borderId="3" xfId="5" applyFont="1" applyBorder="1" applyAlignment="1">
      <alignment horizontal="center" vertical="center"/>
    </xf>
    <xf numFmtId="0" fontId="11" fillId="0" borderId="9" xfId="5" applyFont="1" applyBorder="1" applyAlignment="1">
      <alignment horizontal="center" vertical="center"/>
    </xf>
    <xf numFmtId="0" fontId="11" fillId="0" borderId="0" xfId="5" applyFont="1" applyAlignment="1">
      <alignment horizontal="center" vertical="center"/>
    </xf>
    <xf numFmtId="0" fontId="11" fillId="0" borderId="10" xfId="5" applyFont="1" applyBorder="1" applyAlignment="1">
      <alignment horizontal="center" vertical="center"/>
    </xf>
    <xf numFmtId="0" fontId="10" fillId="7" borderId="7" xfId="5" applyFont="1" applyFill="1" applyBorder="1" applyAlignment="1">
      <alignment horizontal="center" vertical="center" wrapText="1"/>
    </xf>
    <xf numFmtId="0" fontId="10" fillId="7" borderId="8" xfId="5" applyFont="1" applyFill="1" applyBorder="1" applyAlignment="1">
      <alignment horizontal="center" vertical="center" wrapText="1"/>
    </xf>
    <xf numFmtId="0" fontId="10" fillId="7" borderId="3" xfId="5" applyFont="1" applyFill="1" applyBorder="1" applyAlignment="1">
      <alignment horizontal="center" vertical="center" wrapText="1"/>
    </xf>
    <xf numFmtId="0" fontId="17" fillId="0" borderId="4" xfId="5" applyFont="1" applyBorder="1" applyAlignment="1">
      <alignment horizontal="center" wrapText="1"/>
    </xf>
    <xf numFmtId="0" fontId="17" fillId="0" borderId="8" xfId="5" applyFont="1" applyBorder="1" applyAlignment="1">
      <alignment horizontal="center" wrapText="1"/>
    </xf>
    <xf numFmtId="0" fontId="17" fillId="0" borderId="0" xfId="5" applyFont="1" applyAlignment="1">
      <alignment horizontal="center" wrapText="1"/>
    </xf>
    <xf numFmtId="0" fontId="28" fillId="0" borderId="0" xfId="0" applyFont="1" applyAlignment="1">
      <alignment horizontal="left" wrapText="1"/>
    </xf>
    <xf numFmtId="0" fontId="28" fillId="0" borderId="8" xfId="0" applyFont="1" applyBorder="1" applyAlignment="1">
      <alignment horizontal="left" wrapText="1"/>
    </xf>
    <xf numFmtId="0" fontId="28" fillId="8" borderId="4" xfId="0" applyFont="1" applyFill="1" applyBorder="1" applyAlignment="1">
      <alignment horizontal="center" wrapText="1"/>
    </xf>
    <xf numFmtId="0" fontId="21" fillId="7" borderId="1" xfId="0" applyFont="1" applyFill="1" applyBorder="1" applyAlignment="1">
      <alignment horizontal="left" vertical="center" wrapText="1"/>
    </xf>
    <xf numFmtId="0" fontId="22" fillId="0" borderId="1" xfId="0" applyFont="1" applyBorder="1" applyAlignment="1">
      <alignment horizontal="left" wrapText="1"/>
    </xf>
    <xf numFmtId="0" fontId="7" fillId="0" borderId="1" xfId="0" applyFont="1" applyBorder="1" applyAlignment="1">
      <alignment horizontal="left" vertical="top" wrapText="1"/>
    </xf>
  </cellXfs>
  <cellStyles count="40">
    <cellStyle name="Comma" xfId="30" builtinId="3"/>
    <cellStyle name="Followed Hyperlink" xfId="3" builtinId="9" hidden="1"/>
    <cellStyle name="Followed Hyperlink" xfId="4" builtinId="9" hidden="1"/>
    <cellStyle name="Followed Hyperlink" xfId="2" builtinId="9" hidden="1"/>
    <cellStyle name="Followed Hyperlink" xfId="1" builtinId="9" hidden="1"/>
    <cellStyle name="Hyperlink" xfId="21" builtinId="8"/>
    <cellStyle name="Normal" xfId="0" builtinId="0"/>
    <cellStyle name="Normal 2" xfId="5" xr:uid="{00000000-0005-0000-0000-000007000000}"/>
    <cellStyle name="Normal 3" xfId="6" xr:uid="{00000000-0005-0000-0000-000008000000}"/>
    <cellStyle name="Normal 3 2" xfId="8" xr:uid="{00000000-0005-0000-0000-000009000000}"/>
    <cellStyle name="Normal 4" xfId="7" xr:uid="{00000000-0005-0000-0000-00000A000000}"/>
    <cellStyle name="Percent" xfId="31" builtinId="5"/>
    <cellStyle name="style1558984288649" xfId="32" xr:uid="{00000000-0005-0000-0000-00000C000000}"/>
    <cellStyle name="style1558984288712" xfId="33" xr:uid="{00000000-0005-0000-0000-00000D000000}"/>
    <cellStyle name="style1558984288749" xfId="34" xr:uid="{00000000-0005-0000-0000-00000E000000}"/>
    <cellStyle name="style1558984288818" xfId="35" xr:uid="{00000000-0005-0000-0000-00000F000000}"/>
    <cellStyle name="style1558984288865" xfId="36" xr:uid="{00000000-0005-0000-0000-000010000000}"/>
    <cellStyle name="style1558984288919" xfId="37" xr:uid="{00000000-0005-0000-0000-000011000000}"/>
    <cellStyle name="style1558984288981" xfId="38" xr:uid="{00000000-0005-0000-0000-000012000000}"/>
    <cellStyle name="style1558984289040" xfId="39" xr:uid="{00000000-0005-0000-0000-000013000000}"/>
    <cellStyle name="style1558984293356" xfId="22" xr:uid="{00000000-0005-0000-0000-000014000000}"/>
    <cellStyle name="style1558984293403" xfId="23" xr:uid="{00000000-0005-0000-0000-000015000000}"/>
    <cellStyle name="style1558984293457" xfId="24" xr:uid="{00000000-0005-0000-0000-000016000000}"/>
    <cellStyle name="style1558984293519" xfId="25" xr:uid="{00000000-0005-0000-0000-000017000000}"/>
    <cellStyle name="style1558984293557" xfId="26" xr:uid="{00000000-0005-0000-0000-000018000000}"/>
    <cellStyle name="style1558984293619" xfId="27" xr:uid="{00000000-0005-0000-0000-000019000000}"/>
    <cellStyle name="style1558984293673" xfId="28" xr:uid="{00000000-0005-0000-0000-00001A000000}"/>
    <cellStyle name="style1558984293720" xfId="29" xr:uid="{00000000-0005-0000-0000-00001B000000}"/>
    <cellStyle name="style1558985194448" xfId="9" xr:uid="{00000000-0005-0000-0000-00001C000000}"/>
    <cellStyle name="style1558985194501" xfId="10" xr:uid="{00000000-0005-0000-0000-00001D000000}"/>
    <cellStyle name="style1558985194548" xfId="11" xr:uid="{00000000-0005-0000-0000-00001E000000}"/>
    <cellStyle name="style1558985194601" xfId="12" xr:uid="{00000000-0005-0000-0000-00001F000000}"/>
    <cellStyle name="style1558985194670" xfId="13" xr:uid="{00000000-0005-0000-0000-000020000000}"/>
    <cellStyle name="style1558985194717" xfId="14" xr:uid="{00000000-0005-0000-0000-000021000000}"/>
    <cellStyle name="style1558985194770" xfId="15" xr:uid="{00000000-0005-0000-0000-000022000000}"/>
    <cellStyle name="style1558985194833" xfId="16" xr:uid="{00000000-0005-0000-0000-000023000000}"/>
    <cellStyle name="style1558985194936" xfId="17" xr:uid="{00000000-0005-0000-0000-000024000000}"/>
    <cellStyle name="style1558985194991" xfId="18" xr:uid="{00000000-0005-0000-0000-000025000000}"/>
    <cellStyle name="style1558985195046" xfId="19" xr:uid="{00000000-0005-0000-0000-000026000000}"/>
    <cellStyle name="style1558985195103" xfId="20" xr:uid="{00000000-0005-0000-0000-00002700000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533400</xdr:colOff>
      <xdr:row>4</xdr:row>
      <xdr:rowOff>74504</xdr:rowOff>
    </xdr:from>
    <xdr:to>
      <xdr:col>8</xdr:col>
      <xdr:colOff>257175</xdr:colOff>
      <xdr:row>31</xdr:row>
      <xdr:rowOff>56889</xdr:rowOff>
    </xdr:to>
    <xdr:pic>
      <xdr:nvPicPr>
        <xdr:cNvPr id="7169" name="Picture 1">
          <a:extLst>
            <a:ext uri="{FF2B5EF4-FFF2-40B4-BE49-F238E27FC236}">
              <a16:creationId xmlns:a16="http://schemas.microsoft.com/office/drawing/2014/main" id="{00000000-0008-0000-1500-0000011C0000}"/>
            </a:ext>
          </a:extLst>
        </xdr:cNvPr>
        <xdr:cNvPicPr>
          <a:picLocks noChangeAspect="1" noChangeArrowheads="1"/>
        </xdr:cNvPicPr>
      </xdr:nvPicPr>
      <xdr:blipFill>
        <a:blip xmlns:r="http://schemas.openxmlformats.org/officeDocument/2006/relationships" r:embed="rId1"/>
        <a:srcRect l="30437" t="26111" r="14813" b="10222"/>
        <a:stretch>
          <a:fillRect/>
        </a:stretch>
      </xdr:blipFill>
      <xdr:spPr bwMode="auto">
        <a:xfrm>
          <a:off x="1905000" y="1998554"/>
          <a:ext cx="8229600" cy="5383060"/>
        </a:xfrm>
        <a:prstGeom prst="rect">
          <a:avLst/>
        </a:prstGeom>
        <a:noFill/>
        <a:ln w="1">
          <a:noFill/>
          <a:miter lim="800000"/>
          <a:headEnd/>
          <a:tailEnd type="none" w="med" len="med"/>
        </a:ln>
        <a:effectLst/>
      </xdr:spPr>
    </xdr:pic>
    <xdr:clientData/>
  </xdr:twoCellAnchor>
  <xdr:twoCellAnchor editAs="oneCell">
    <xdr:from>
      <xdr:col>2</xdr:col>
      <xdr:colOff>677332</xdr:colOff>
      <xdr:row>32</xdr:row>
      <xdr:rowOff>52917</xdr:rowOff>
    </xdr:from>
    <xdr:to>
      <xdr:col>3</xdr:col>
      <xdr:colOff>3742789</xdr:colOff>
      <xdr:row>59</xdr:row>
      <xdr:rowOff>6043</xdr:rowOff>
    </xdr:to>
    <xdr:pic>
      <xdr:nvPicPr>
        <xdr:cNvPr id="2" name="Picture 1">
          <a:extLst>
            <a:ext uri="{FF2B5EF4-FFF2-40B4-BE49-F238E27FC236}">
              <a16:creationId xmlns:a16="http://schemas.microsoft.com/office/drawing/2014/main" id="{70A0A5AD-F257-A9C2-ECA2-3EBE987DB199}"/>
            </a:ext>
          </a:extLst>
        </xdr:cNvPr>
        <xdr:cNvPicPr>
          <a:picLocks noChangeAspect="1"/>
        </xdr:cNvPicPr>
      </xdr:nvPicPr>
      <xdr:blipFill>
        <a:blip xmlns:r="http://schemas.openxmlformats.org/officeDocument/2006/relationships" r:embed="rId2"/>
        <a:stretch>
          <a:fillRect/>
        </a:stretch>
      </xdr:blipFill>
      <xdr:spPr>
        <a:xfrm>
          <a:off x="2053165" y="7609417"/>
          <a:ext cx="3753374" cy="53823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601980</xdr:colOff>
      <xdr:row>3</xdr:row>
      <xdr:rowOff>464820</xdr:rowOff>
    </xdr:from>
    <xdr:to>
      <xdr:col>5</xdr:col>
      <xdr:colOff>413560</xdr:colOff>
      <xdr:row>23</xdr:row>
      <xdr:rowOff>83820</xdr:rowOff>
    </xdr:to>
    <xdr:pic>
      <xdr:nvPicPr>
        <xdr:cNvPr id="8193" name="Picture 1">
          <a:extLst>
            <a:ext uri="{FF2B5EF4-FFF2-40B4-BE49-F238E27FC236}">
              <a16:creationId xmlns:a16="http://schemas.microsoft.com/office/drawing/2014/main" id="{00000000-0008-0000-1600-000001200000}"/>
            </a:ext>
          </a:extLst>
        </xdr:cNvPr>
        <xdr:cNvPicPr>
          <a:picLocks noChangeAspect="1" noChangeArrowheads="1"/>
        </xdr:cNvPicPr>
      </xdr:nvPicPr>
      <xdr:blipFill>
        <a:blip xmlns:r="http://schemas.openxmlformats.org/officeDocument/2006/relationships" r:embed="rId1"/>
        <a:srcRect l="38812" t="29888" r="22000" b="10889"/>
        <a:stretch>
          <a:fillRect/>
        </a:stretch>
      </xdr:blipFill>
      <xdr:spPr bwMode="auto">
        <a:xfrm>
          <a:off x="1287780" y="2636520"/>
          <a:ext cx="5305600" cy="4587240"/>
        </a:xfrm>
        <a:prstGeom prst="rect">
          <a:avLst/>
        </a:prstGeom>
        <a:noFill/>
        <a:ln w="1">
          <a:noFill/>
          <a:miter lim="800000"/>
          <a:headEnd/>
          <a:tailEnd type="none" w="med" len="med"/>
        </a:ln>
        <a:effectLst/>
      </xdr:spPr>
    </xdr:pic>
    <xdr:clientData/>
  </xdr:twoCellAnchor>
  <xdr:twoCellAnchor editAs="oneCell">
    <xdr:from>
      <xdr:col>6</xdr:col>
      <xdr:colOff>676275</xdr:colOff>
      <xdr:row>3</xdr:row>
      <xdr:rowOff>438150</xdr:rowOff>
    </xdr:from>
    <xdr:to>
      <xdr:col>12</xdr:col>
      <xdr:colOff>400586</xdr:colOff>
      <xdr:row>18</xdr:row>
      <xdr:rowOff>181497</xdr:rowOff>
    </xdr:to>
    <xdr:pic>
      <xdr:nvPicPr>
        <xdr:cNvPr id="2" name="Picture 1">
          <a:extLst>
            <a:ext uri="{FF2B5EF4-FFF2-40B4-BE49-F238E27FC236}">
              <a16:creationId xmlns:a16="http://schemas.microsoft.com/office/drawing/2014/main" id="{7E0F5FBC-7DDB-3EEB-26E5-CA147F112F7E}"/>
            </a:ext>
          </a:extLst>
        </xdr:cNvPr>
        <xdr:cNvPicPr>
          <a:picLocks noChangeAspect="1"/>
        </xdr:cNvPicPr>
      </xdr:nvPicPr>
      <xdr:blipFill>
        <a:blip xmlns:r="http://schemas.openxmlformats.org/officeDocument/2006/relationships" r:embed="rId2"/>
        <a:stretch>
          <a:fillRect/>
        </a:stretch>
      </xdr:blipFill>
      <xdr:spPr>
        <a:xfrm>
          <a:off x="7543800" y="2609850"/>
          <a:ext cx="3839111" cy="37438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152400</xdr:colOff>
      <xdr:row>5</xdr:row>
      <xdr:rowOff>9525</xdr:rowOff>
    </xdr:from>
    <xdr:to>
      <xdr:col>2</xdr:col>
      <xdr:colOff>4857749</xdr:colOff>
      <xdr:row>33</xdr:row>
      <xdr:rowOff>28841</xdr:rowOff>
    </xdr:to>
    <xdr:pic>
      <xdr:nvPicPr>
        <xdr:cNvPr id="9217" name="Picture 1">
          <a:extLst>
            <a:ext uri="{FF2B5EF4-FFF2-40B4-BE49-F238E27FC236}">
              <a16:creationId xmlns:a16="http://schemas.microsoft.com/office/drawing/2014/main" id="{00000000-0008-0000-1800-000001240000}"/>
            </a:ext>
          </a:extLst>
        </xdr:cNvPr>
        <xdr:cNvPicPr>
          <a:picLocks noChangeAspect="1" noChangeArrowheads="1"/>
        </xdr:cNvPicPr>
      </xdr:nvPicPr>
      <xdr:blipFill>
        <a:blip xmlns:r="http://schemas.openxmlformats.org/officeDocument/2006/relationships" r:embed="rId1"/>
        <a:srcRect l="42312" t="19223" r="26500" b="14555"/>
        <a:stretch>
          <a:fillRect/>
        </a:stretch>
      </xdr:blipFill>
      <xdr:spPr bwMode="auto">
        <a:xfrm>
          <a:off x="1524000" y="4181475"/>
          <a:ext cx="4705349" cy="5620016"/>
        </a:xfrm>
        <a:prstGeom prst="rect">
          <a:avLst/>
        </a:prstGeom>
        <a:noFill/>
        <a:ln w="1">
          <a:noFill/>
          <a:miter lim="800000"/>
          <a:headEnd/>
          <a:tailEnd type="none" w="med" len="med"/>
        </a:ln>
        <a:effectLst/>
      </xdr:spPr>
    </xdr:pic>
    <xdr:clientData/>
  </xdr:twoCellAnchor>
  <xdr:twoCellAnchor editAs="oneCell">
    <xdr:from>
      <xdr:col>4</xdr:col>
      <xdr:colOff>15876</xdr:colOff>
      <xdr:row>5</xdr:row>
      <xdr:rowOff>0</xdr:rowOff>
    </xdr:from>
    <xdr:to>
      <xdr:col>8</xdr:col>
      <xdr:colOff>259293</xdr:colOff>
      <xdr:row>33</xdr:row>
      <xdr:rowOff>190529</xdr:rowOff>
    </xdr:to>
    <xdr:pic>
      <xdr:nvPicPr>
        <xdr:cNvPr id="2" name="Picture 1">
          <a:extLst>
            <a:ext uri="{FF2B5EF4-FFF2-40B4-BE49-F238E27FC236}">
              <a16:creationId xmlns:a16="http://schemas.microsoft.com/office/drawing/2014/main" id="{0453AFDF-6757-60E4-2B7D-459AF4D597FF}"/>
            </a:ext>
          </a:extLst>
        </xdr:cNvPr>
        <xdr:cNvPicPr>
          <a:picLocks noChangeAspect="1"/>
        </xdr:cNvPicPr>
      </xdr:nvPicPr>
      <xdr:blipFill>
        <a:blip xmlns:r="http://schemas.openxmlformats.org/officeDocument/2006/relationships" r:embed="rId2"/>
        <a:stretch>
          <a:fillRect/>
        </a:stretch>
      </xdr:blipFill>
      <xdr:spPr>
        <a:xfrm>
          <a:off x="7889876" y="4191000"/>
          <a:ext cx="4095750" cy="58208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jali\Downloads\Draft_Global%20Indicator%20Framework_datarepositoryreview_Suriname__3juli%202022_versie%203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SDG by Tier class"/>
      <sheetName val="CCsdg"/>
      <sheetName val="Mapping survyes"/>
      <sheetName val="UN-EnvSDGs"/>
      <sheetName val="OP 201721"/>
      <sheetName val="MOP202226"/>
      <sheetName val="MSDCF"/>
      <sheetName val="CHP 2020_2022"/>
      <sheetName val="A.RES.71.313 Annex"/>
      <sheetName val="GOAL 2"/>
      <sheetName val="GOAL 1"/>
      <sheetName val="GOAL4"/>
      <sheetName val="GOAL3"/>
      <sheetName val="GOAL5"/>
      <sheetName val="GOAL6"/>
      <sheetName val="GOAL7"/>
      <sheetName val="GOAL8"/>
      <sheetName val="GOAL9"/>
      <sheetName val="GOAL10"/>
      <sheetName val="GOAL11"/>
      <sheetName val="GOAL12"/>
      <sheetName val="GOAL13"/>
      <sheetName val="GOAL14"/>
      <sheetName val="GOAL16"/>
      <sheetName val="GOAL17"/>
      <sheetName val="GOAL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C3" t="str">
            <v>Indicators</v>
          </cell>
          <cell r="D3" t="str">
            <v>UNSD Indicator Codes†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dmo.org/index.php/leenovereenkomsten" TargetMode="External"/><Relationship Id="rId13" Type="http://schemas.openxmlformats.org/officeDocument/2006/relationships/printerSettings" Target="../printerSettings/printerSettings1.bin"/><Relationship Id="rId3" Type="http://schemas.openxmlformats.org/officeDocument/2006/relationships/hyperlink" Target="https://statistics-suriname.org/wp-content/uploads/2020/02/Verkeers-en-vervoersstatistieken-2015-2018.pdf" TargetMode="External"/><Relationship Id="rId7" Type="http://schemas.openxmlformats.org/officeDocument/2006/relationships/hyperlink" Target="https://sita.sr/" TargetMode="External"/><Relationship Id="rId12" Type="http://schemas.openxmlformats.org/officeDocument/2006/relationships/hyperlink" Target="https://statistics-suriname.org/wp-content/uploads/2024/10/S.B.-2024-no.-133-WET-van-9-oktober-2024-houdende-nadere-voorziening-met-betrekking-tot-het-houden-van-de-Negende-Algemene-Volkstelling.pdf" TargetMode="External"/><Relationship Id="rId2" Type="http://schemas.openxmlformats.org/officeDocument/2006/relationships/hyperlink" Target="https://statistics-suriname.org/wp-content/uploads/2021/09/BBP-SCHATTINGEN-2015-2020.pdf" TargetMode="External"/><Relationship Id="rId1" Type="http://schemas.openxmlformats.org/officeDocument/2006/relationships/hyperlink" Target="https://statistics-suriname.org/wp-content/uploads/2020/02/Verkeers-en-vervoersstatistieken-2015-2018.pdf" TargetMode="External"/><Relationship Id="rId6" Type="http://schemas.openxmlformats.org/officeDocument/2006/relationships/hyperlink" Target="https://www.cbvs.sr/en" TargetMode="External"/><Relationship Id="rId11" Type="http://schemas.openxmlformats.org/officeDocument/2006/relationships/hyperlink" Target="https://sdmo.org/index.php/leenovereenkomsten" TargetMode="External"/><Relationship Id="rId5" Type="http://schemas.openxmlformats.org/officeDocument/2006/relationships/hyperlink" Target="https://www.cbvs.sr/en" TargetMode="External"/><Relationship Id="rId10" Type="http://schemas.openxmlformats.org/officeDocument/2006/relationships/hyperlink" Target="https://www.seob.sr/over-seob/suriname-economic-oversight-board/" TargetMode="External"/><Relationship Id="rId4" Type="http://schemas.openxmlformats.org/officeDocument/2006/relationships/hyperlink" Target="https://statistics-suriname.org/wp-content/uploads/2024/09/NRsheet-2024-baseyear-2015-comb.pdf" TargetMode="External"/><Relationship Id="rId9" Type="http://schemas.openxmlformats.org/officeDocument/2006/relationships/hyperlink" Target="https://www.trade.gov/country-commercial-guides/suriname-import-tariffs"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sdmo.org/index.php/leenovereenkomsten"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trade.gov/country-commercial-guides/suriname-import-tariffs"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seob.sr/over-seob/suriname-economic-oversight-board/"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statistics-suriname.org/wp-content/uploads/2024/09/NRsheet-2024-baseyear-2015-comb.pdf" TargetMode="External"/><Relationship Id="rId2" Type="http://schemas.openxmlformats.org/officeDocument/2006/relationships/hyperlink" Target="https://gov.sr/wp-content/uploads/2024/10/Financieel-Jaarplan-2025.pdf" TargetMode="External"/><Relationship Id="rId1" Type="http://schemas.openxmlformats.org/officeDocument/2006/relationships/hyperlink" Target="https://statistics-suriname.org/financiele-notas-suriname/" TargetMode="External"/><Relationship Id="rId4" Type="http://schemas.openxmlformats.org/officeDocument/2006/relationships/hyperlink" Target="https://www.cbvs.sr/"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3.cbvs.sr/general-information/130-statistieken/methodieken/393-gdds-quick-guide-for-suriname"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3.cbvs.sr/images/content/pdf/Wetten/Bankwet17april2023.pdf" TargetMode="External"/><Relationship Id="rId1" Type="http://schemas.openxmlformats.org/officeDocument/2006/relationships/hyperlink" Target="https://www.statistics-suriname.org/wp-content/uploads/2019/02/Statistiekwet.pdf"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sdmo.org/index.php/leenovereenkomsten"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statistics-suriname.org/wp-content/uploads/2024/10/S.B.-2024-no.-133-WET-van-9-oktober-2024-houdende-nadere-voorziening-met-betrekking-tot-het-houden-van-de-Negende-Algemene-Volkstelling.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statistics-suriname.org/wp-content/uploads/2024/09/NRsheet-2024-baseyear-2015-comb.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statistics-suriname.org/wp-content/uploads/2024/09/NRsheet-2024-baseyear-2015-comb.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sdmo.org/statistieken-verloop-staatsschuld"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sita.s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AB37"/>
  <sheetViews>
    <sheetView tabSelected="1" topLeftCell="C1" zoomScale="60" zoomScaleNormal="60" workbookViewId="0">
      <pane xSplit="3" ySplit="6" topLeftCell="F7" activePane="bottomRight" state="frozen"/>
      <selection activeCell="C1" sqref="C1"/>
      <selection pane="topRight" activeCell="F1" sqref="F1"/>
      <selection pane="bottomLeft" activeCell="C7" sqref="C7"/>
      <selection pane="bottomRight" activeCell="C1" sqref="A1:XFD1048576"/>
    </sheetView>
  </sheetViews>
  <sheetFormatPr defaultRowHeight="15.75" x14ac:dyDescent="0.25"/>
  <cols>
    <col min="1" max="1" width="9" style="52"/>
    <col min="2" max="2" width="24.375" style="52" customWidth="1"/>
    <col min="3" max="3" width="24.75" style="52" customWidth="1"/>
    <col min="4" max="4" width="9" style="52" customWidth="1"/>
    <col min="5" max="5" width="46.75" style="52" customWidth="1"/>
    <col min="6" max="6" width="8.5" style="52" customWidth="1"/>
    <col min="7" max="7" width="9" style="52"/>
    <col min="8" max="9" width="9" style="52" customWidth="1"/>
    <col min="10" max="10" width="11.125" style="52" customWidth="1"/>
    <col min="11" max="12" width="9" style="52" customWidth="1"/>
    <col min="13" max="13" width="9.875" style="52" customWidth="1"/>
    <col min="14" max="15" width="9" style="52" customWidth="1"/>
    <col min="16" max="16" width="11.5" style="52" customWidth="1"/>
    <col min="17" max="17" width="9" style="52" customWidth="1"/>
    <col min="18" max="18" width="9" style="52"/>
    <col min="19" max="19" width="10.5" style="52" customWidth="1"/>
    <col min="20" max="21" width="9" style="52" customWidth="1"/>
    <col min="22" max="26" width="9" style="79"/>
    <col min="27" max="27" width="7.375" style="52" customWidth="1"/>
    <col min="28" max="16384" width="9" style="52"/>
  </cols>
  <sheetData>
    <row r="3" spans="2:28" ht="21" x14ac:dyDescent="0.35">
      <c r="B3" s="214" t="s">
        <v>61</v>
      </c>
      <c r="C3" s="215"/>
      <c r="D3" s="215"/>
      <c r="E3" s="215"/>
      <c r="F3" s="49"/>
      <c r="G3" s="50"/>
      <c r="H3" s="50"/>
      <c r="I3" s="50"/>
      <c r="J3" s="50"/>
      <c r="K3" s="50"/>
      <c r="L3" s="50"/>
      <c r="M3" s="49"/>
      <c r="N3" s="49"/>
      <c r="O3" s="49"/>
      <c r="P3" s="49"/>
      <c r="Q3" s="49"/>
      <c r="R3" s="49"/>
      <c r="S3" s="49"/>
      <c r="T3" s="49"/>
      <c r="U3" s="49"/>
      <c r="V3" s="216" t="s">
        <v>281</v>
      </c>
      <c r="W3" s="216"/>
      <c r="X3" s="216"/>
      <c r="Y3" s="216" t="s">
        <v>282</v>
      </c>
      <c r="Z3" s="216"/>
      <c r="AA3" s="49"/>
      <c r="AB3" s="51"/>
    </row>
    <row r="4" spans="2:28" ht="15.75" customHeight="1" x14ac:dyDescent="0.25">
      <c r="B4" s="14" t="s">
        <v>131</v>
      </c>
      <c r="C4" s="14" t="str">
        <f>'[1]A.RES.71.313 Annex'!C3</f>
        <v>Indicators</v>
      </c>
      <c r="D4" s="217" t="str">
        <f>'[1]A.RES.71.313 Annex'!D3</f>
        <v>UNSD Indicator Codes†</v>
      </c>
      <c r="E4" s="53" t="s">
        <v>132</v>
      </c>
      <c r="F4" s="54" t="s">
        <v>133</v>
      </c>
      <c r="G4" s="55" t="s">
        <v>134</v>
      </c>
      <c r="H4" s="219" t="s">
        <v>0</v>
      </c>
      <c r="I4" s="220"/>
      <c r="J4" s="220"/>
      <c r="K4" s="221"/>
      <c r="L4" s="222" t="s">
        <v>135</v>
      </c>
      <c r="M4" s="223"/>
      <c r="N4" s="224"/>
      <c r="O4" s="54"/>
      <c r="P4" s="54" t="s">
        <v>136</v>
      </c>
      <c r="Q4" s="225" t="s">
        <v>137</v>
      </c>
      <c r="R4" s="227" t="s">
        <v>138</v>
      </c>
      <c r="S4" s="229" t="s">
        <v>139</v>
      </c>
      <c r="T4" s="231" t="s">
        <v>140</v>
      </c>
      <c r="U4" s="232" t="s">
        <v>141</v>
      </c>
      <c r="V4" s="238" t="s">
        <v>226</v>
      </c>
      <c r="W4" s="238" t="s">
        <v>227</v>
      </c>
      <c r="X4" s="240" t="s">
        <v>283</v>
      </c>
      <c r="Y4" s="240" t="s">
        <v>228</v>
      </c>
      <c r="Z4" s="240" t="s">
        <v>229</v>
      </c>
      <c r="AA4" s="236" t="s">
        <v>143</v>
      </c>
      <c r="AB4" s="234" t="s">
        <v>142</v>
      </c>
    </row>
    <row r="5" spans="2:28" ht="33.75" customHeight="1" x14ac:dyDescent="0.25">
      <c r="B5" s="15"/>
      <c r="C5" s="15"/>
      <c r="D5" s="218"/>
      <c r="E5" s="56"/>
      <c r="F5" s="57"/>
      <c r="G5" s="58" t="s">
        <v>144</v>
      </c>
      <c r="H5" s="59" t="s">
        <v>145</v>
      </c>
      <c r="I5" s="60" t="s">
        <v>146</v>
      </c>
      <c r="J5" s="60" t="s">
        <v>147</v>
      </c>
      <c r="K5" s="59" t="s">
        <v>148</v>
      </c>
      <c r="L5" s="59" t="s">
        <v>149</v>
      </c>
      <c r="M5" s="61" t="s">
        <v>150</v>
      </c>
      <c r="N5" s="61" t="s">
        <v>151</v>
      </c>
      <c r="O5" s="57" t="s">
        <v>152</v>
      </c>
      <c r="P5" s="57" t="s">
        <v>130</v>
      </c>
      <c r="Q5" s="226"/>
      <c r="R5" s="227"/>
      <c r="S5" s="230"/>
      <c r="T5" s="229"/>
      <c r="U5" s="233"/>
      <c r="V5" s="239"/>
      <c r="W5" s="239"/>
      <c r="X5" s="240"/>
      <c r="Y5" s="240"/>
      <c r="Z5" s="240"/>
      <c r="AA5" s="237"/>
      <c r="AB5" s="235"/>
    </row>
    <row r="6" spans="2:28" x14ac:dyDescent="0.25">
      <c r="B6" s="241" t="s">
        <v>62</v>
      </c>
      <c r="C6" s="242"/>
      <c r="D6" s="39"/>
      <c r="E6" s="62"/>
      <c r="F6" s="62"/>
      <c r="G6" s="63"/>
      <c r="H6" s="63"/>
      <c r="I6" s="63"/>
      <c r="J6" s="63"/>
      <c r="K6" s="63"/>
      <c r="L6" s="63"/>
      <c r="M6" s="62"/>
      <c r="N6" s="62"/>
      <c r="O6" s="62"/>
      <c r="P6" s="62"/>
      <c r="Q6" s="62"/>
      <c r="R6" s="62"/>
      <c r="S6" s="62"/>
      <c r="T6" s="62"/>
      <c r="U6" s="62"/>
      <c r="V6" s="64"/>
      <c r="W6" s="64"/>
      <c r="X6" s="64"/>
      <c r="Y6" s="65"/>
      <c r="Z6" s="40"/>
      <c r="AA6" s="62"/>
      <c r="AB6" s="62"/>
    </row>
    <row r="7" spans="2:28" ht="194.25" customHeight="1" x14ac:dyDescent="0.25">
      <c r="B7" s="228" t="s">
        <v>16</v>
      </c>
      <c r="C7" s="16" t="s">
        <v>17</v>
      </c>
      <c r="D7" s="39" t="s">
        <v>153</v>
      </c>
      <c r="E7" s="66" t="s">
        <v>63</v>
      </c>
      <c r="F7" s="17" t="s">
        <v>154</v>
      </c>
      <c r="G7" s="40">
        <v>2</v>
      </c>
      <c r="H7" s="63" t="s">
        <v>155</v>
      </c>
      <c r="I7" s="63"/>
      <c r="J7" s="40" t="s">
        <v>156</v>
      </c>
      <c r="K7" s="67"/>
      <c r="L7" s="63" t="s">
        <v>1</v>
      </c>
      <c r="M7" s="39" t="s">
        <v>155</v>
      </c>
      <c r="N7" s="68"/>
      <c r="O7" s="69" t="s">
        <v>298</v>
      </c>
      <c r="P7" s="68">
        <v>2024</v>
      </c>
      <c r="Q7" s="68" t="s">
        <v>158</v>
      </c>
      <c r="R7" s="68">
        <v>1</v>
      </c>
      <c r="S7" s="68">
        <v>2024</v>
      </c>
      <c r="T7" s="68" t="s">
        <v>159</v>
      </c>
      <c r="U7" s="39" t="s">
        <v>160</v>
      </c>
      <c r="V7" s="63">
        <v>1</v>
      </c>
      <c r="W7" s="63">
        <v>1</v>
      </c>
      <c r="X7" s="63">
        <v>1</v>
      </c>
      <c r="Y7" s="63">
        <v>1</v>
      </c>
      <c r="Z7" s="40">
        <v>1</v>
      </c>
      <c r="AA7" s="70">
        <f t="shared" ref="AA7:AA37" si="0">(V7+W7+X7+Y7+Z7+G7+R7)</f>
        <v>8</v>
      </c>
      <c r="AB7" s="68"/>
    </row>
    <row r="8" spans="2:28" ht="249.75" customHeight="1" x14ac:dyDescent="0.25">
      <c r="B8" s="228"/>
      <c r="C8" s="16" t="s">
        <v>18</v>
      </c>
      <c r="D8" s="39" t="s">
        <v>161</v>
      </c>
      <c r="E8" s="39" t="s">
        <v>64</v>
      </c>
      <c r="F8" s="17" t="s">
        <v>154</v>
      </c>
      <c r="G8" s="40">
        <v>2</v>
      </c>
      <c r="H8" s="63" t="s">
        <v>155</v>
      </c>
      <c r="I8" s="63"/>
      <c r="J8" s="40" t="s">
        <v>156</v>
      </c>
      <c r="K8" s="67"/>
      <c r="L8" s="63" t="s">
        <v>1</v>
      </c>
      <c r="M8" s="39" t="s">
        <v>155</v>
      </c>
      <c r="N8" s="68"/>
      <c r="O8" s="71" t="s">
        <v>157</v>
      </c>
      <c r="P8" s="68">
        <v>2020</v>
      </c>
      <c r="Q8" s="68" t="s">
        <v>162</v>
      </c>
      <c r="R8" s="68">
        <v>1</v>
      </c>
      <c r="S8" s="68">
        <v>2020</v>
      </c>
      <c r="T8" s="68" t="s">
        <v>159</v>
      </c>
      <c r="U8" s="39" t="s">
        <v>160</v>
      </c>
      <c r="V8" s="63">
        <v>1</v>
      </c>
      <c r="W8" s="63">
        <v>1</v>
      </c>
      <c r="X8" s="63">
        <v>1</v>
      </c>
      <c r="Y8" s="63">
        <v>1</v>
      </c>
      <c r="Z8" s="40">
        <v>1</v>
      </c>
      <c r="AA8" s="70">
        <f t="shared" si="0"/>
        <v>8</v>
      </c>
      <c r="AB8" s="68"/>
    </row>
    <row r="9" spans="2:28" ht="147" customHeight="1" x14ac:dyDescent="0.25">
      <c r="B9" s="39" t="s">
        <v>163</v>
      </c>
      <c r="C9" s="16" t="s">
        <v>19</v>
      </c>
      <c r="D9" s="39" t="s">
        <v>164</v>
      </c>
      <c r="E9" s="39" t="s">
        <v>65</v>
      </c>
      <c r="F9" s="17" t="s">
        <v>154</v>
      </c>
      <c r="G9" s="40">
        <v>0</v>
      </c>
      <c r="H9" s="63"/>
      <c r="I9" s="63"/>
      <c r="J9" s="63"/>
      <c r="K9" s="67"/>
      <c r="L9" s="63"/>
      <c r="M9" s="68"/>
      <c r="N9" s="68"/>
      <c r="O9" s="68"/>
      <c r="P9" s="68"/>
      <c r="Q9" s="68"/>
      <c r="R9" s="68">
        <v>0</v>
      </c>
      <c r="S9" s="68"/>
      <c r="T9" s="68"/>
      <c r="U9" s="19" t="s">
        <v>165</v>
      </c>
      <c r="V9" s="63">
        <v>0</v>
      </c>
      <c r="W9" s="63">
        <v>0</v>
      </c>
      <c r="X9" s="63">
        <v>0</v>
      </c>
      <c r="Y9" s="63">
        <v>1</v>
      </c>
      <c r="Z9" s="40">
        <v>0</v>
      </c>
      <c r="AA9" s="70">
        <f t="shared" si="0"/>
        <v>1</v>
      </c>
      <c r="AB9" s="68"/>
    </row>
    <row r="10" spans="2:28" ht="81.75" customHeight="1" x14ac:dyDescent="0.25">
      <c r="B10" s="228" t="s">
        <v>20</v>
      </c>
      <c r="C10" s="16" t="s">
        <v>21</v>
      </c>
      <c r="D10" s="39" t="s">
        <v>166</v>
      </c>
      <c r="E10" s="39" t="s">
        <v>66</v>
      </c>
      <c r="F10" s="17" t="s">
        <v>167</v>
      </c>
      <c r="G10" s="40">
        <v>0</v>
      </c>
      <c r="H10" s="40" t="s">
        <v>331</v>
      </c>
      <c r="I10" s="63"/>
      <c r="J10" s="40" t="s">
        <v>459</v>
      </c>
      <c r="K10" s="67"/>
      <c r="L10" s="63"/>
      <c r="M10" s="39" t="s">
        <v>460</v>
      </c>
      <c r="N10" s="68"/>
      <c r="O10" s="72" t="s">
        <v>317</v>
      </c>
      <c r="P10" s="68">
        <v>2024</v>
      </c>
      <c r="Q10" s="68" t="s">
        <v>158</v>
      </c>
      <c r="R10" s="68">
        <v>1</v>
      </c>
      <c r="S10" s="68">
        <v>2024</v>
      </c>
      <c r="T10" s="68" t="s">
        <v>168</v>
      </c>
      <c r="U10" s="19" t="s">
        <v>169</v>
      </c>
      <c r="V10" s="63">
        <v>1</v>
      </c>
      <c r="W10" s="63">
        <v>1</v>
      </c>
      <c r="X10" s="63">
        <v>1</v>
      </c>
      <c r="Y10" s="63">
        <v>1</v>
      </c>
      <c r="Z10" s="40"/>
      <c r="AA10" s="70">
        <f t="shared" si="0"/>
        <v>5</v>
      </c>
      <c r="AB10" s="39" t="s">
        <v>318</v>
      </c>
    </row>
    <row r="11" spans="2:28" ht="58.5" customHeight="1" x14ac:dyDescent="0.25">
      <c r="B11" s="228"/>
      <c r="C11" s="16" t="s">
        <v>22</v>
      </c>
      <c r="D11" s="39" t="s">
        <v>170</v>
      </c>
      <c r="E11" s="39" t="s">
        <v>67</v>
      </c>
      <c r="F11" s="17" t="s">
        <v>154</v>
      </c>
      <c r="G11" s="40">
        <v>2</v>
      </c>
      <c r="H11" s="40" t="s">
        <v>315</v>
      </c>
      <c r="I11" s="63"/>
      <c r="J11" s="40" t="s">
        <v>316</v>
      </c>
      <c r="K11" s="67"/>
      <c r="L11" s="63"/>
      <c r="M11" s="39" t="s">
        <v>460</v>
      </c>
      <c r="N11" s="68"/>
      <c r="O11" s="72" t="s">
        <v>317</v>
      </c>
      <c r="P11" s="68">
        <v>2024</v>
      </c>
      <c r="Q11" s="68" t="s">
        <v>158</v>
      </c>
      <c r="R11" s="68">
        <v>1</v>
      </c>
      <c r="S11" s="68">
        <v>2024</v>
      </c>
      <c r="T11" s="68" t="s">
        <v>171</v>
      </c>
      <c r="U11" s="19" t="s">
        <v>172</v>
      </c>
      <c r="V11" s="63">
        <v>1</v>
      </c>
      <c r="W11" s="63">
        <v>1</v>
      </c>
      <c r="X11" s="63">
        <v>1</v>
      </c>
      <c r="Y11" s="63">
        <v>1</v>
      </c>
      <c r="Z11" s="40">
        <v>1</v>
      </c>
      <c r="AA11" s="70">
        <f t="shared" si="0"/>
        <v>8</v>
      </c>
      <c r="AB11" s="39" t="s">
        <v>318</v>
      </c>
    </row>
    <row r="12" spans="2:28" ht="74.25" customHeight="1" x14ac:dyDescent="0.25">
      <c r="B12" s="39" t="s">
        <v>23</v>
      </c>
      <c r="C12" s="16" t="s">
        <v>24</v>
      </c>
      <c r="D12" s="39" t="s">
        <v>173</v>
      </c>
      <c r="E12" s="39" t="s">
        <v>68</v>
      </c>
      <c r="F12" s="17" t="s">
        <v>154</v>
      </c>
      <c r="G12" s="40">
        <v>2</v>
      </c>
      <c r="H12" s="40" t="s">
        <v>174</v>
      </c>
      <c r="I12" s="63"/>
      <c r="J12" s="63" t="s">
        <v>175</v>
      </c>
      <c r="K12" s="67"/>
      <c r="L12" s="63"/>
      <c r="M12" s="39" t="s">
        <v>176</v>
      </c>
      <c r="N12" s="39" t="s">
        <v>177</v>
      </c>
      <c r="O12" s="68"/>
      <c r="P12" s="68">
        <v>2024</v>
      </c>
      <c r="Q12" s="68" t="s">
        <v>158</v>
      </c>
      <c r="R12" s="68">
        <v>1</v>
      </c>
      <c r="S12" s="68">
        <v>2024</v>
      </c>
      <c r="T12" s="68" t="s">
        <v>168</v>
      </c>
      <c r="U12" s="19" t="s">
        <v>172</v>
      </c>
      <c r="V12" s="63">
        <v>1</v>
      </c>
      <c r="W12" s="63">
        <v>1</v>
      </c>
      <c r="X12" s="63">
        <v>1</v>
      </c>
      <c r="Y12" s="63">
        <v>1</v>
      </c>
      <c r="Z12" s="40">
        <v>1</v>
      </c>
      <c r="AA12" s="70">
        <f t="shared" si="0"/>
        <v>8</v>
      </c>
      <c r="AB12" s="68"/>
    </row>
    <row r="13" spans="2:28" ht="102" customHeight="1" x14ac:dyDescent="0.25">
      <c r="B13" s="39" t="s">
        <v>25</v>
      </c>
      <c r="C13" s="16" t="s">
        <v>26</v>
      </c>
      <c r="D13" s="39" t="s">
        <v>178</v>
      </c>
      <c r="E13" s="39" t="s">
        <v>69</v>
      </c>
      <c r="F13" s="17" t="s">
        <v>179</v>
      </c>
      <c r="G13" s="40">
        <v>2</v>
      </c>
      <c r="H13" s="40" t="s">
        <v>342</v>
      </c>
      <c r="I13" s="63"/>
      <c r="J13" s="40" t="s">
        <v>342</v>
      </c>
      <c r="K13" s="67"/>
      <c r="L13" s="63"/>
      <c r="M13" s="40" t="s">
        <v>342</v>
      </c>
      <c r="N13" s="68"/>
      <c r="O13" s="72" t="s">
        <v>343</v>
      </c>
      <c r="P13" s="68">
        <v>2024</v>
      </c>
      <c r="Q13" s="68"/>
      <c r="R13" s="68">
        <v>0</v>
      </c>
      <c r="S13" s="68">
        <v>2024</v>
      </c>
      <c r="T13" s="68"/>
      <c r="U13" s="39" t="s">
        <v>180</v>
      </c>
      <c r="V13" s="63">
        <v>1</v>
      </c>
      <c r="W13" s="63">
        <v>1</v>
      </c>
      <c r="X13" s="63">
        <v>1</v>
      </c>
      <c r="Y13" s="73">
        <v>0</v>
      </c>
      <c r="Z13" s="48">
        <v>0</v>
      </c>
      <c r="AA13" s="70">
        <f t="shared" si="0"/>
        <v>5</v>
      </c>
      <c r="AB13" s="68"/>
    </row>
    <row r="14" spans="2:28" ht="17.25" customHeight="1" x14ac:dyDescent="0.25">
      <c r="B14" s="241" t="s">
        <v>27</v>
      </c>
      <c r="C14" s="242"/>
      <c r="D14" s="39"/>
      <c r="E14" s="62"/>
      <c r="F14" s="62"/>
      <c r="G14" s="40"/>
      <c r="H14" s="63"/>
      <c r="I14" s="63"/>
      <c r="J14" s="63"/>
      <c r="K14" s="67"/>
      <c r="L14" s="63"/>
      <c r="M14" s="68"/>
      <c r="N14" s="68"/>
      <c r="O14" s="68"/>
      <c r="P14" s="68"/>
      <c r="Q14" s="68"/>
      <c r="R14" s="68"/>
      <c r="S14" s="68"/>
      <c r="T14" s="68"/>
      <c r="U14" s="68"/>
      <c r="V14" s="63"/>
      <c r="W14" s="63"/>
      <c r="X14" s="63"/>
      <c r="Y14" s="63"/>
      <c r="Z14" s="40"/>
      <c r="AA14" s="70"/>
      <c r="AB14" s="68"/>
    </row>
    <row r="15" spans="2:28" ht="154.5" customHeight="1" x14ac:dyDescent="0.25">
      <c r="B15" s="39" t="s">
        <v>181</v>
      </c>
      <c r="C15" s="16" t="s">
        <v>182</v>
      </c>
      <c r="D15" s="39" t="s">
        <v>183</v>
      </c>
      <c r="E15" s="39" t="s">
        <v>70</v>
      </c>
      <c r="F15" s="17" t="s">
        <v>154</v>
      </c>
      <c r="G15" s="40">
        <v>2</v>
      </c>
      <c r="H15" s="40" t="s">
        <v>184</v>
      </c>
      <c r="I15" s="40" t="s">
        <v>461</v>
      </c>
      <c r="J15" s="40" t="s">
        <v>185</v>
      </c>
      <c r="K15" s="67"/>
      <c r="L15" s="63" t="s">
        <v>1</v>
      </c>
      <c r="M15" s="68" t="s">
        <v>186</v>
      </c>
      <c r="N15" s="68"/>
      <c r="O15" s="71" t="s">
        <v>187</v>
      </c>
      <c r="P15" s="68" t="s">
        <v>462</v>
      </c>
      <c r="Q15" s="68" t="s">
        <v>188</v>
      </c>
      <c r="R15" s="68">
        <v>1</v>
      </c>
      <c r="S15" s="68" t="s">
        <v>462</v>
      </c>
      <c r="T15" s="68"/>
      <c r="U15" s="19" t="s">
        <v>189</v>
      </c>
      <c r="V15" s="63">
        <v>1</v>
      </c>
      <c r="W15" s="63">
        <v>1</v>
      </c>
      <c r="X15" s="63">
        <v>1</v>
      </c>
      <c r="Y15" s="63">
        <v>1</v>
      </c>
      <c r="Z15" s="40">
        <v>0</v>
      </c>
      <c r="AA15" s="70">
        <f t="shared" si="0"/>
        <v>7</v>
      </c>
      <c r="AB15" s="68"/>
    </row>
    <row r="16" spans="2:28" ht="123.75" customHeight="1" x14ac:dyDescent="0.25">
      <c r="B16" s="39" t="s">
        <v>28</v>
      </c>
      <c r="C16" s="16" t="s">
        <v>29</v>
      </c>
      <c r="D16" s="39" t="s">
        <v>190</v>
      </c>
      <c r="E16" s="39" t="s">
        <v>71</v>
      </c>
      <c r="F16" s="17" t="s">
        <v>179</v>
      </c>
      <c r="G16" s="40">
        <v>1</v>
      </c>
      <c r="H16" s="40" t="s">
        <v>421</v>
      </c>
      <c r="I16" s="63"/>
      <c r="J16" s="40" t="s">
        <v>422</v>
      </c>
      <c r="K16" s="67"/>
      <c r="L16" s="63"/>
      <c r="M16" s="39" t="s">
        <v>423</v>
      </c>
      <c r="N16" s="68"/>
      <c r="O16" s="74" t="s">
        <v>420</v>
      </c>
      <c r="P16" s="68">
        <v>2024</v>
      </c>
      <c r="Q16" s="68"/>
      <c r="R16" s="68">
        <v>0</v>
      </c>
      <c r="S16" s="68">
        <v>2024</v>
      </c>
      <c r="T16" s="39" t="s">
        <v>421</v>
      </c>
      <c r="U16" s="19" t="s">
        <v>191</v>
      </c>
      <c r="V16" s="63">
        <v>0</v>
      </c>
      <c r="W16" s="63">
        <v>0</v>
      </c>
      <c r="X16" s="63">
        <v>0</v>
      </c>
      <c r="Y16" s="63">
        <v>0</v>
      </c>
      <c r="Z16" s="40">
        <v>0</v>
      </c>
      <c r="AA16" s="70">
        <f t="shared" si="0"/>
        <v>1</v>
      </c>
      <c r="AB16" s="68">
        <v>0</v>
      </c>
    </row>
    <row r="17" spans="2:28" ht="66.75" customHeight="1" x14ac:dyDescent="0.25">
      <c r="B17" s="39" t="s">
        <v>30</v>
      </c>
      <c r="C17" s="16" t="s">
        <v>31</v>
      </c>
      <c r="D17" s="39" t="s">
        <v>192</v>
      </c>
      <c r="E17" s="39" t="s">
        <v>72</v>
      </c>
      <c r="F17" s="17" t="s">
        <v>154</v>
      </c>
      <c r="G17" s="40">
        <v>2</v>
      </c>
      <c r="H17" s="40" t="s">
        <v>184</v>
      </c>
      <c r="I17" s="40" t="s">
        <v>461</v>
      </c>
      <c r="J17" s="40" t="s">
        <v>463</v>
      </c>
      <c r="K17" s="67"/>
      <c r="L17" s="63" t="s">
        <v>1</v>
      </c>
      <c r="M17" s="68" t="s">
        <v>186</v>
      </c>
      <c r="N17" s="68"/>
      <c r="O17" s="71" t="s">
        <v>187</v>
      </c>
      <c r="P17" s="68" t="s">
        <v>462</v>
      </c>
      <c r="Q17" s="68" t="s">
        <v>188</v>
      </c>
      <c r="R17" s="68">
        <v>1</v>
      </c>
      <c r="S17" s="68" t="s">
        <v>462</v>
      </c>
      <c r="T17" s="68"/>
      <c r="U17" s="19" t="s">
        <v>189</v>
      </c>
      <c r="V17" s="63">
        <v>1</v>
      </c>
      <c r="W17" s="63">
        <v>1</v>
      </c>
      <c r="X17" s="63">
        <v>0</v>
      </c>
      <c r="Y17" s="63">
        <v>1</v>
      </c>
      <c r="Z17" s="40">
        <v>0</v>
      </c>
      <c r="AA17" s="70">
        <f t="shared" si="0"/>
        <v>6</v>
      </c>
      <c r="AB17" s="68"/>
    </row>
    <row r="18" spans="2:28" ht="33" customHeight="1" x14ac:dyDescent="0.25">
      <c r="B18" s="241" t="s">
        <v>32</v>
      </c>
      <c r="C18" s="242"/>
      <c r="D18" s="39"/>
      <c r="E18" s="62"/>
      <c r="F18" s="62"/>
      <c r="G18" s="63"/>
      <c r="H18" s="63"/>
      <c r="I18" s="63"/>
      <c r="J18" s="63"/>
      <c r="K18" s="67"/>
      <c r="L18" s="63"/>
      <c r="M18" s="68"/>
      <c r="N18" s="68"/>
      <c r="O18" s="68"/>
      <c r="P18" s="68"/>
      <c r="Q18" s="68"/>
      <c r="R18" s="68"/>
      <c r="S18" s="68"/>
      <c r="T18" s="68"/>
      <c r="U18" s="68"/>
      <c r="V18" s="63"/>
      <c r="W18" s="63"/>
      <c r="X18" s="63"/>
      <c r="Y18" s="63"/>
      <c r="Z18" s="40"/>
      <c r="AA18" s="70">
        <f t="shared" si="0"/>
        <v>0</v>
      </c>
      <c r="AB18" s="68"/>
    </row>
    <row r="19" spans="2:28" ht="94.5" customHeight="1" x14ac:dyDescent="0.25">
      <c r="B19" s="39" t="s">
        <v>33</v>
      </c>
      <c r="C19" s="16" t="s">
        <v>193</v>
      </c>
      <c r="D19" s="39" t="s">
        <v>194</v>
      </c>
      <c r="E19" s="20" t="s">
        <v>73</v>
      </c>
      <c r="F19" s="17" t="s">
        <v>154</v>
      </c>
      <c r="G19" s="63">
        <v>0</v>
      </c>
      <c r="H19" s="63"/>
      <c r="I19" s="63"/>
      <c r="J19" s="40"/>
      <c r="K19" s="67"/>
      <c r="L19" s="63"/>
      <c r="M19" s="68"/>
      <c r="N19" s="68"/>
      <c r="O19" s="68"/>
      <c r="P19" s="68"/>
      <c r="Q19" s="68"/>
      <c r="R19" s="68">
        <v>1</v>
      </c>
      <c r="S19" s="68"/>
      <c r="T19" s="68"/>
      <c r="U19" s="19" t="s">
        <v>165</v>
      </c>
      <c r="V19" s="63">
        <v>1</v>
      </c>
      <c r="W19" s="63">
        <v>1</v>
      </c>
      <c r="X19" s="63">
        <v>0</v>
      </c>
      <c r="Y19" s="63">
        <v>1</v>
      </c>
      <c r="Z19" s="40">
        <v>1</v>
      </c>
      <c r="AA19" s="70">
        <f t="shared" si="0"/>
        <v>5</v>
      </c>
      <c r="AB19" s="68"/>
    </row>
    <row r="20" spans="2:28" ht="20.25" customHeight="1" x14ac:dyDescent="0.25">
      <c r="B20" s="241" t="s">
        <v>34</v>
      </c>
      <c r="C20" s="242"/>
      <c r="D20" s="39"/>
      <c r="E20" s="62"/>
      <c r="F20" s="62"/>
      <c r="G20" s="63"/>
      <c r="H20" s="63"/>
      <c r="I20" s="63"/>
      <c r="J20" s="63"/>
      <c r="K20" s="67"/>
      <c r="L20" s="63"/>
      <c r="M20" s="68"/>
      <c r="N20" s="68"/>
      <c r="O20" s="68"/>
      <c r="P20" s="68"/>
      <c r="Q20" s="68"/>
      <c r="R20" s="68"/>
      <c r="S20" s="68"/>
      <c r="T20" s="68"/>
      <c r="U20" s="68"/>
      <c r="V20" s="63"/>
      <c r="W20" s="63"/>
      <c r="X20" s="63"/>
      <c r="Y20" s="63"/>
      <c r="Z20" s="40"/>
      <c r="AA20" s="70"/>
      <c r="AB20" s="68"/>
    </row>
    <row r="21" spans="2:28" ht="95.25" customHeight="1" x14ac:dyDescent="0.25">
      <c r="B21" s="39" t="s">
        <v>35</v>
      </c>
      <c r="C21" s="16" t="s">
        <v>36</v>
      </c>
      <c r="D21" s="39" t="s">
        <v>195</v>
      </c>
      <c r="E21" s="66" t="s">
        <v>74</v>
      </c>
      <c r="F21" s="17" t="s">
        <v>154</v>
      </c>
      <c r="G21" s="63">
        <v>0</v>
      </c>
      <c r="H21" s="63"/>
      <c r="I21" s="63"/>
      <c r="J21" s="63"/>
      <c r="K21" s="75"/>
      <c r="L21" s="63"/>
      <c r="M21" s="68"/>
      <c r="N21" s="68"/>
      <c r="O21" s="68"/>
      <c r="P21" s="68"/>
      <c r="Q21" s="68"/>
      <c r="R21" s="68">
        <v>1</v>
      </c>
      <c r="S21" s="68"/>
      <c r="T21" s="68"/>
      <c r="U21" s="19" t="s">
        <v>197</v>
      </c>
      <c r="V21" s="63">
        <v>1</v>
      </c>
      <c r="W21" s="63">
        <v>1</v>
      </c>
      <c r="X21" s="63">
        <v>0</v>
      </c>
      <c r="Y21" s="63">
        <v>0</v>
      </c>
      <c r="Z21" s="40">
        <v>0</v>
      </c>
      <c r="AA21" s="70">
        <f t="shared" si="0"/>
        <v>3</v>
      </c>
      <c r="AB21" s="68"/>
    </row>
    <row r="22" spans="2:28" ht="54" customHeight="1" x14ac:dyDescent="0.25">
      <c r="B22" s="39" t="s">
        <v>37</v>
      </c>
      <c r="C22" s="16" t="s">
        <v>38</v>
      </c>
      <c r="D22" s="39" t="s">
        <v>198</v>
      </c>
      <c r="E22" s="66" t="s">
        <v>75</v>
      </c>
      <c r="F22" s="17" t="s">
        <v>154</v>
      </c>
      <c r="G22" s="63">
        <v>2</v>
      </c>
      <c r="H22" s="63" t="s">
        <v>87</v>
      </c>
      <c r="I22" s="63"/>
      <c r="J22" s="40" t="s">
        <v>430</v>
      </c>
      <c r="K22" s="67"/>
      <c r="L22" s="63" t="s">
        <v>1</v>
      </c>
      <c r="M22" s="68" t="s">
        <v>196</v>
      </c>
      <c r="N22" s="39" t="s">
        <v>429</v>
      </c>
      <c r="O22" s="68"/>
      <c r="P22" s="68">
        <v>2023</v>
      </c>
      <c r="Q22" s="68"/>
      <c r="R22" s="68">
        <v>1</v>
      </c>
      <c r="S22" s="68">
        <v>2023</v>
      </c>
      <c r="T22" s="68"/>
      <c r="U22" s="19" t="s">
        <v>197</v>
      </c>
      <c r="V22" s="63">
        <v>1</v>
      </c>
      <c r="W22" s="63">
        <v>1</v>
      </c>
      <c r="X22" s="63">
        <v>0</v>
      </c>
      <c r="Y22" s="63">
        <v>1</v>
      </c>
      <c r="Z22" s="40">
        <v>0</v>
      </c>
      <c r="AA22" s="70">
        <f t="shared" si="0"/>
        <v>6</v>
      </c>
      <c r="AB22" s="68"/>
    </row>
    <row r="23" spans="2:28" ht="91.5" customHeight="1" x14ac:dyDescent="0.25">
      <c r="B23" s="39" t="s">
        <v>39</v>
      </c>
      <c r="C23" s="16" t="s">
        <v>40</v>
      </c>
      <c r="D23" s="39" t="s">
        <v>199</v>
      </c>
      <c r="E23" s="66" t="s">
        <v>76</v>
      </c>
      <c r="F23" s="17" t="s">
        <v>154</v>
      </c>
      <c r="G23" s="63">
        <v>1</v>
      </c>
      <c r="H23" s="40"/>
      <c r="I23" s="63"/>
      <c r="J23" s="40" t="s">
        <v>433</v>
      </c>
      <c r="K23" s="67"/>
      <c r="L23" s="63"/>
      <c r="M23" s="68"/>
      <c r="N23" s="40" t="s">
        <v>433</v>
      </c>
      <c r="O23" s="71" t="s">
        <v>434</v>
      </c>
      <c r="P23" s="68">
        <v>2024</v>
      </c>
      <c r="Q23" s="68"/>
      <c r="R23" s="68">
        <v>0</v>
      </c>
      <c r="S23" s="68">
        <v>2023</v>
      </c>
      <c r="T23" s="68"/>
      <c r="U23" s="19" t="s">
        <v>197</v>
      </c>
      <c r="V23" s="63">
        <v>1</v>
      </c>
      <c r="W23" s="63">
        <v>1</v>
      </c>
      <c r="X23" s="63">
        <v>0</v>
      </c>
      <c r="Y23" s="63">
        <v>1</v>
      </c>
      <c r="Z23" s="40">
        <v>0</v>
      </c>
      <c r="AA23" s="70">
        <f t="shared" si="0"/>
        <v>4</v>
      </c>
      <c r="AB23" s="68"/>
    </row>
    <row r="24" spans="2:28" ht="16.5" customHeight="1" x14ac:dyDescent="0.25">
      <c r="B24" s="241" t="s">
        <v>41</v>
      </c>
      <c r="C24" s="242"/>
      <c r="D24" s="39"/>
      <c r="E24" s="62"/>
      <c r="F24" s="62"/>
      <c r="G24" s="63"/>
      <c r="H24" s="63"/>
      <c r="I24" s="63"/>
      <c r="J24" s="63"/>
      <c r="K24" s="67"/>
      <c r="L24" s="63"/>
      <c r="M24" s="68"/>
      <c r="N24" s="68"/>
      <c r="O24" s="68"/>
      <c r="P24" s="68"/>
      <c r="Q24" s="68"/>
      <c r="R24" s="68"/>
      <c r="S24" s="68"/>
      <c r="T24" s="68"/>
      <c r="U24" s="68"/>
      <c r="V24" s="63"/>
      <c r="W24" s="63"/>
      <c r="X24" s="63"/>
      <c r="Y24" s="63"/>
      <c r="Z24" s="40"/>
      <c r="AA24" s="70"/>
      <c r="AB24" s="68"/>
    </row>
    <row r="25" spans="2:28" ht="22.5" customHeight="1" x14ac:dyDescent="0.25">
      <c r="B25" s="243" t="s">
        <v>42</v>
      </c>
      <c r="C25" s="244"/>
      <c r="D25" s="39"/>
      <c r="E25" s="62"/>
      <c r="F25" s="62"/>
      <c r="G25" s="63"/>
      <c r="H25" s="63"/>
      <c r="I25" s="63"/>
      <c r="J25" s="63"/>
      <c r="K25" s="67"/>
      <c r="L25" s="63"/>
      <c r="M25" s="68"/>
      <c r="N25" s="68"/>
      <c r="O25" s="68"/>
      <c r="P25" s="68"/>
      <c r="Q25" s="68"/>
      <c r="R25" s="68"/>
      <c r="S25" s="68"/>
      <c r="T25" s="68"/>
      <c r="U25" s="68"/>
      <c r="V25" s="63"/>
      <c r="W25" s="63"/>
      <c r="X25" s="63"/>
      <c r="Y25" s="63"/>
      <c r="Z25" s="40"/>
      <c r="AA25" s="70"/>
      <c r="AB25" s="68"/>
    </row>
    <row r="26" spans="2:28" ht="77.25" customHeight="1" x14ac:dyDescent="0.25">
      <c r="B26" s="39" t="s">
        <v>43</v>
      </c>
      <c r="C26" s="16" t="s">
        <v>44</v>
      </c>
      <c r="D26" s="39" t="s">
        <v>200</v>
      </c>
      <c r="E26" s="66" t="s">
        <v>77</v>
      </c>
      <c r="F26" s="17" t="s">
        <v>179</v>
      </c>
      <c r="G26" s="63">
        <v>1</v>
      </c>
      <c r="H26" s="40" t="s">
        <v>315</v>
      </c>
      <c r="I26" s="63"/>
      <c r="J26" s="40" t="s">
        <v>440</v>
      </c>
      <c r="K26" s="67"/>
      <c r="L26" s="63"/>
      <c r="M26" s="39" t="s">
        <v>441</v>
      </c>
      <c r="N26" s="39" t="s">
        <v>429</v>
      </c>
      <c r="O26" s="71" t="s">
        <v>438</v>
      </c>
      <c r="P26" s="68">
        <v>2024</v>
      </c>
      <c r="Q26" s="68"/>
      <c r="R26" s="68">
        <v>1</v>
      </c>
      <c r="S26" s="68">
        <v>2024</v>
      </c>
      <c r="T26" s="68"/>
      <c r="U26" s="39" t="s">
        <v>172</v>
      </c>
      <c r="V26" s="63">
        <v>1</v>
      </c>
      <c r="W26" s="63">
        <v>1</v>
      </c>
      <c r="X26" s="63">
        <v>1</v>
      </c>
      <c r="Y26" s="63">
        <v>0</v>
      </c>
      <c r="Z26" s="40">
        <v>0</v>
      </c>
      <c r="AA26" s="70">
        <f t="shared" si="0"/>
        <v>5</v>
      </c>
      <c r="AB26" s="68"/>
    </row>
    <row r="27" spans="2:28" ht="156.75" customHeight="1" x14ac:dyDescent="0.25">
      <c r="B27" s="39" t="s">
        <v>45</v>
      </c>
      <c r="C27" s="16" t="s">
        <v>46</v>
      </c>
      <c r="D27" s="39" t="s">
        <v>201</v>
      </c>
      <c r="E27" s="39" t="s">
        <v>202</v>
      </c>
      <c r="F27" s="17" t="s">
        <v>179</v>
      </c>
      <c r="G27" s="63">
        <v>0</v>
      </c>
      <c r="H27" s="40"/>
      <c r="I27" s="63"/>
      <c r="J27" s="40"/>
      <c r="K27" s="63"/>
      <c r="L27" s="63"/>
      <c r="M27" s="68"/>
      <c r="N27" s="68"/>
      <c r="O27" s="68"/>
      <c r="P27" s="68"/>
      <c r="Q27" s="68"/>
      <c r="R27" s="68">
        <v>0</v>
      </c>
      <c r="S27" s="68"/>
      <c r="T27" s="68"/>
      <c r="U27" s="19" t="s">
        <v>204</v>
      </c>
      <c r="V27" s="63">
        <v>1</v>
      </c>
      <c r="W27" s="63">
        <v>1</v>
      </c>
      <c r="X27" s="63">
        <v>1</v>
      </c>
      <c r="Y27" s="63">
        <v>0</v>
      </c>
      <c r="Z27" s="40">
        <v>0</v>
      </c>
      <c r="AA27" s="70">
        <f t="shared" si="0"/>
        <v>3</v>
      </c>
      <c r="AB27" s="39"/>
    </row>
    <row r="28" spans="2:28" ht="112.5" customHeight="1" x14ac:dyDescent="0.25">
      <c r="B28" s="39" t="s">
        <v>47</v>
      </c>
      <c r="C28" s="16" t="s">
        <v>48</v>
      </c>
      <c r="D28" s="39" t="s">
        <v>205</v>
      </c>
      <c r="E28" s="39" t="s">
        <v>78</v>
      </c>
      <c r="F28" s="17" t="s">
        <v>179</v>
      </c>
      <c r="G28" s="63">
        <v>2</v>
      </c>
      <c r="H28" s="40" t="s">
        <v>206</v>
      </c>
      <c r="I28" s="63"/>
      <c r="J28" s="40" t="s">
        <v>203</v>
      </c>
      <c r="K28" s="63"/>
      <c r="L28" s="63"/>
      <c r="M28" s="68"/>
      <c r="N28" s="68"/>
      <c r="O28" s="68"/>
      <c r="P28" s="68"/>
      <c r="Q28" s="68"/>
      <c r="R28" s="68">
        <v>0</v>
      </c>
      <c r="S28" s="68"/>
      <c r="T28" s="68"/>
      <c r="U28" s="19" t="s">
        <v>207</v>
      </c>
      <c r="V28" s="63">
        <v>1</v>
      </c>
      <c r="W28" s="63">
        <v>1</v>
      </c>
      <c r="X28" s="63">
        <v>0</v>
      </c>
      <c r="Y28" s="63">
        <v>1</v>
      </c>
      <c r="Z28" s="40">
        <v>0</v>
      </c>
      <c r="AA28" s="70">
        <f t="shared" si="0"/>
        <v>5</v>
      </c>
      <c r="AB28" s="76"/>
    </row>
    <row r="29" spans="2:28" ht="24" customHeight="1" x14ac:dyDescent="0.25">
      <c r="B29" s="243" t="s">
        <v>49</v>
      </c>
      <c r="C29" s="244"/>
      <c r="D29" s="39"/>
      <c r="E29" s="62"/>
      <c r="F29" s="62"/>
      <c r="G29" s="63"/>
      <c r="H29" s="63"/>
      <c r="I29" s="63"/>
      <c r="J29" s="63"/>
      <c r="K29" s="67"/>
      <c r="L29" s="63"/>
      <c r="M29" s="68"/>
      <c r="N29" s="68"/>
      <c r="O29" s="68"/>
      <c r="P29" s="68"/>
      <c r="Q29" s="68"/>
      <c r="R29" s="68"/>
      <c r="S29" s="68"/>
      <c r="T29" s="68"/>
      <c r="U29" s="68"/>
      <c r="V29" s="63"/>
      <c r="W29" s="63"/>
      <c r="X29" s="63"/>
      <c r="Y29" s="63"/>
      <c r="Z29" s="40"/>
      <c r="AA29" s="70"/>
      <c r="AB29" s="68"/>
    </row>
    <row r="30" spans="2:28" ht="106.5" customHeight="1" x14ac:dyDescent="0.25">
      <c r="B30" s="39" t="s">
        <v>50</v>
      </c>
      <c r="C30" s="16" t="s">
        <v>51</v>
      </c>
      <c r="D30" s="39" t="s">
        <v>208</v>
      </c>
      <c r="E30" s="39" t="s">
        <v>79</v>
      </c>
      <c r="F30" s="17" t="s">
        <v>179</v>
      </c>
      <c r="G30" s="63">
        <v>2</v>
      </c>
      <c r="H30" s="40" t="s">
        <v>209</v>
      </c>
      <c r="I30" s="63"/>
      <c r="J30" s="40" t="s">
        <v>210</v>
      </c>
      <c r="K30" s="67"/>
      <c r="L30" s="63"/>
      <c r="M30" s="68" t="s">
        <v>86</v>
      </c>
      <c r="N30" s="68"/>
      <c r="O30" s="68"/>
      <c r="P30" s="68"/>
      <c r="Q30" s="68"/>
      <c r="R30" s="68">
        <v>1</v>
      </c>
      <c r="S30" s="68"/>
      <c r="T30" s="68"/>
      <c r="U30" s="19" t="s">
        <v>207</v>
      </c>
      <c r="V30" s="63">
        <v>1</v>
      </c>
      <c r="W30" s="63">
        <v>1</v>
      </c>
      <c r="X30" s="63">
        <v>0</v>
      </c>
      <c r="Y30" s="63">
        <v>1</v>
      </c>
      <c r="Z30" s="40">
        <v>0</v>
      </c>
      <c r="AA30" s="70">
        <f t="shared" si="0"/>
        <v>6</v>
      </c>
      <c r="AB30" s="68"/>
    </row>
    <row r="31" spans="2:28" ht="137.25" customHeight="1" x14ac:dyDescent="0.25">
      <c r="B31" s="39" t="s">
        <v>52</v>
      </c>
      <c r="C31" s="16" t="s">
        <v>53</v>
      </c>
      <c r="D31" s="39" t="s">
        <v>211</v>
      </c>
      <c r="E31" s="39" t="s">
        <v>80</v>
      </c>
      <c r="F31" s="17" t="s">
        <v>179</v>
      </c>
      <c r="G31" s="63">
        <v>0</v>
      </c>
      <c r="H31" s="63"/>
      <c r="I31" s="63"/>
      <c r="J31" s="63"/>
      <c r="K31" s="67"/>
      <c r="L31" s="63"/>
      <c r="M31" s="68"/>
      <c r="N31" s="68"/>
      <c r="O31" s="68"/>
      <c r="P31" s="68"/>
      <c r="Q31" s="68"/>
      <c r="R31" s="68">
        <v>0</v>
      </c>
      <c r="S31" s="68"/>
      <c r="T31" s="68"/>
      <c r="U31" s="39" t="s">
        <v>212</v>
      </c>
      <c r="V31" s="63">
        <v>1</v>
      </c>
      <c r="W31" s="63">
        <v>1</v>
      </c>
      <c r="X31" s="63">
        <v>1</v>
      </c>
      <c r="Y31" s="63">
        <v>0</v>
      </c>
      <c r="Z31" s="40">
        <v>0</v>
      </c>
      <c r="AA31" s="70">
        <f t="shared" si="0"/>
        <v>3</v>
      </c>
      <c r="AB31" s="68"/>
    </row>
    <row r="32" spans="2:28" ht="22.5" customHeight="1" x14ac:dyDescent="0.25">
      <c r="B32" s="243" t="s">
        <v>54</v>
      </c>
      <c r="C32" s="244"/>
      <c r="D32" s="39"/>
      <c r="E32" s="62"/>
      <c r="F32" s="62"/>
      <c r="G32" s="63"/>
      <c r="H32" s="63"/>
      <c r="I32" s="63"/>
      <c r="J32" s="63"/>
      <c r="K32" s="67"/>
      <c r="L32" s="63"/>
      <c r="M32" s="68"/>
      <c r="N32" s="68"/>
      <c r="O32" s="68"/>
      <c r="P32" s="68"/>
      <c r="Q32" s="68"/>
      <c r="R32" s="68"/>
      <c r="S32" s="68"/>
      <c r="T32" s="68"/>
      <c r="U32" s="68"/>
      <c r="V32" s="63"/>
      <c r="W32" s="63"/>
      <c r="X32" s="63"/>
      <c r="Y32" s="63"/>
      <c r="Z32" s="40"/>
      <c r="AA32" s="70"/>
      <c r="AB32" s="68"/>
    </row>
    <row r="33" spans="2:28" ht="53.25" customHeight="1" x14ac:dyDescent="0.25">
      <c r="B33" s="228" t="s">
        <v>55</v>
      </c>
      <c r="C33" s="16" t="s">
        <v>56</v>
      </c>
      <c r="D33" s="39" t="s">
        <v>213</v>
      </c>
      <c r="E33" s="21"/>
      <c r="F33" s="18" t="s">
        <v>179</v>
      </c>
      <c r="G33" s="63">
        <v>2</v>
      </c>
      <c r="H33" s="63"/>
      <c r="I33" s="63"/>
      <c r="J33" s="40" t="s">
        <v>214</v>
      </c>
      <c r="K33" s="67"/>
      <c r="L33" s="63"/>
      <c r="M33" s="68"/>
      <c r="N33" s="68"/>
      <c r="O33" s="68"/>
      <c r="P33" s="68"/>
      <c r="Q33" s="68"/>
      <c r="R33" s="68">
        <v>1</v>
      </c>
      <c r="S33" s="68"/>
      <c r="T33" s="68"/>
      <c r="U33" s="19"/>
      <c r="V33" s="63">
        <v>1</v>
      </c>
      <c r="W33" s="63">
        <v>1</v>
      </c>
      <c r="X33" s="63">
        <v>1</v>
      </c>
      <c r="Y33" s="63">
        <v>1</v>
      </c>
      <c r="Z33" s="40">
        <v>1</v>
      </c>
      <c r="AA33" s="70">
        <f t="shared" si="0"/>
        <v>8</v>
      </c>
      <c r="AB33" s="68"/>
    </row>
    <row r="34" spans="2:28" ht="78.75" customHeight="1" x14ac:dyDescent="0.25">
      <c r="B34" s="228"/>
      <c r="C34" s="16" t="s">
        <v>57</v>
      </c>
      <c r="D34" s="39" t="s">
        <v>215</v>
      </c>
      <c r="E34" s="39" t="s">
        <v>81</v>
      </c>
      <c r="F34" s="18" t="s">
        <v>154</v>
      </c>
      <c r="G34" s="63">
        <v>2</v>
      </c>
      <c r="H34" s="63" t="s">
        <v>85</v>
      </c>
      <c r="I34" s="63"/>
      <c r="J34" s="40" t="s">
        <v>216</v>
      </c>
      <c r="K34" s="67"/>
      <c r="L34" s="63"/>
      <c r="M34" s="68"/>
      <c r="N34" s="39" t="s">
        <v>443</v>
      </c>
      <c r="O34" s="68"/>
      <c r="P34" s="68"/>
      <c r="Q34" s="68"/>
      <c r="R34" s="68">
        <v>1</v>
      </c>
      <c r="S34" s="68"/>
      <c r="T34" s="68"/>
      <c r="U34" s="39" t="s">
        <v>217</v>
      </c>
      <c r="V34" s="63">
        <v>1</v>
      </c>
      <c r="W34" s="63">
        <v>1</v>
      </c>
      <c r="X34" s="63">
        <v>1</v>
      </c>
      <c r="Y34" s="63">
        <v>1</v>
      </c>
      <c r="Z34" s="40">
        <v>1</v>
      </c>
      <c r="AA34" s="70">
        <f t="shared" si="0"/>
        <v>8</v>
      </c>
      <c r="AB34" s="68"/>
    </row>
    <row r="35" spans="2:28" ht="75.75" customHeight="1" x14ac:dyDescent="0.25">
      <c r="B35" s="228"/>
      <c r="C35" s="16" t="s">
        <v>58</v>
      </c>
      <c r="D35" s="39" t="s">
        <v>218</v>
      </c>
      <c r="E35" s="39" t="s">
        <v>82</v>
      </c>
      <c r="F35" s="18" t="s">
        <v>154</v>
      </c>
      <c r="G35" s="63">
        <v>2</v>
      </c>
      <c r="H35" s="63" t="s">
        <v>85</v>
      </c>
      <c r="I35" s="63"/>
      <c r="J35" s="40" t="s">
        <v>448</v>
      </c>
      <c r="K35" s="75"/>
      <c r="L35" s="63"/>
      <c r="M35" s="68"/>
      <c r="N35" s="39" t="s">
        <v>429</v>
      </c>
      <c r="O35" s="68"/>
      <c r="P35" s="68"/>
      <c r="Q35" s="68"/>
      <c r="R35" s="68">
        <v>1</v>
      </c>
      <c r="S35" s="68"/>
      <c r="T35" s="68"/>
      <c r="U35" s="19" t="s">
        <v>219</v>
      </c>
      <c r="V35" s="63">
        <v>1</v>
      </c>
      <c r="W35" s="63">
        <v>1</v>
      </c>
      <c r="X35" s="63">
        <v>1</v>
      </c>
      <c r="Y35" s="63">
        <v>1</v>
      </c>
      <c r="Z35" s="40">
        <v>0</v>
      </c>
      <c r="AA35" s="70">
        <f t="shared" si="0"/>
        <v>7</v>
      </c>
      <c r="AB35" s="68"/>
    </row>
    <row r="36" spans="2:28" ht="60" customHeight="1" x14ac:dyDescent="0.25">
      <c r="B36" s="228" t="s">
        <v>59</v>
      </c>
      <c r="C36" s="16" t="s">
        <v>60</v>
      </c>
      <c r="D36" s="39" t="s">
        <v>220</v>
      </c>
      <c r="E36" s="39" t="s">
        <v>83</v>
      </c>
      <c r="F36" s="18" t="s">
        <v>154</v>
      </c>
      <c r="G36" s="40">
        <v>1</v>
      </c>
      <c r="H36" s="40" t="s">
        <v>455</v>
      </c>
      <c r="I36" s="40"/>
      <c r="J36" s="40" t="s">
        <v>456</v>
      </c>
      <c r="K36" s="75"/>
      <c r="L36" s="40"/>
      <c r="N36" s="39" t="s">
        <v>441</v>
      </c>
      <c r="O36" s="72" t="s">
        <v>420</v>
      </c>
      <c r="P36" s="77"/>
      <c r="Q36" s="39"/>
      <c r="R36" s="39">
        <v>0</v>
      </c>
      <c r="S36" s="39"/>
      <c r="T36" s="39"/>
      <c r="U36" s="19" t="s">
        <v>219</v>
      </c>
      <c r="V36" s="63">
        <v>1</v>
      </c>
      <c r="W36" s="63">
        <v>1</v>
      </c>
      <c r="X36" s="63">
        <v>1</v>
      </c>
      <c r="Y36" s="63">
        <v>1</v>
      </c>
      <c r="Z36" s="40">
        <v>0</v>
      </c>
      <c r="AA36" s="70">
        <f t="shared" si="0"/>
        <v>5</v>
      </c>
      <c r="AB36" s="68"/>
    </row>
    <row r="37" spans="2:28" ht="90.75" customHeight="1" x14ac:dyDescent="0.25">
      <c r="B37" s="228"/>
      <c r="C37" s="16" t="s">
        <v>221</v>
      </c>
      <c r="D37" s="39" t="s">
        <v>222</v>
      </c>
      <c r="E37" s="22" t="s">
        <v>84</v>
      </c>
      <c r="F37" s="18" t="s">
        <v>154</v>
      </c>
      <c r="G37" s="63">
        <v>2</v>
      </c>
      <c r="H37" s="63" t="s">
        <v>85</v>
      </c>
      <c r="I37" s="63"/>
      <c r="J37" s="40" t="s">
        <v>223</v>
      </c>
      <c r="K37" s="67"/>
      <c r="L37" s="63"/>
      <c r="M37" s="68" t="s">
        <v>224</v>
      </c>
      <c r="N37" s="68"/>
      <c r="O37" s="72" t="s">
        <v>457</v>
      </c>
      <c r="P37" s="78" t="s">
        <v>458</v>
      </c>
      <c r="Q37" s="68"/>
      <c r="R37" s="68">
        <v>1</v>
      </c>
      <c r="S37" s="78" t="s">
        <v>458</v>
      </c>
      <c r="T37" s="68"/>
      <c r="U37" s="19" t="s">
        <v>225</v>
      </c>
      <c r="V37" s="63">
        <v>1</v>
      </c>
      <c r="W37" s="63">
        <v>1</v>
      </c>
      <c r="X37" s="63">
        <v>1</v>
      </c>
      <c r="Y37" s="63">
        <v>1</v>
      </c>
      <c r="Z37" s="40">
        <v>0</v>
      </c>
      <c r="AA37" s="70">
        <f t="shared" si="0"/>
        <v>7</v>
      </c>
      <c r="AB37" s="68"/>
    </row>
  </sheetData>
  <mergeCells count="30">
    <mergeCell ref="B29:C29"/>
    <mergeCell ref="B32:C32"/>
    <mergeCell ref="B33:B35"/>
    <mergeCell ref="B36:B37"/>
    <mergeCell ref="B10:B11"/>
    <mergeCell ref="B14:C14"/>
    <mergeCell ref="B18:C18"/>
    <mergeCell ref="B20:C20"/>
    <mergeCell ref="B24:C24"/>
    <mergeCell ref="B25:C25"/>
    <mergeCell ref="B7:B8"/>
    <mergeCell ref="S4:S5"/>
    <mergeCell ref="T4:T5"/>
    <mergeCell ref="U4:U5"/>
    <mergeCell ref="AB4:AB5"/>
    <mergeCell ref="AA4:AA5"/>
    <mergeCell ref="V4:V5"/>
    <mergeCell ref="W4:W5"/>
    <mergeCell ref="X4:X5"/>
    <mergeCell ref="Y4:Y5"/>
    <mergeCell ref="Z4:Z5"/>
    <mergeCell ref="B6:C6"/>
    <mergeCell ref="B3:E3"/>
    <mergeCell ref="V3:X3"/>
    <mergeCell ref="Y3:Z3"/>
    <mergeCell ref="D4:D5"/>
    <mergeCell ref="H4:K4"/>
    <mergeCell ref="L4:N4"/>
    <mergeCell ref="Q4:Q5"/>
    <mergeCell ref="R4:R5"/>
  </mergeCells>
  <hyperlinks>
    <hyperlink ref="O15" r:id="rId1" xr:uid="{00000000-0004-0000-0000-000001000000}"/>
    <hyperlink ref="O8" r:id="rId2" xr:uid="{00000000-0004-0000-0000-000002000000}"/>
    <hyperlink ref="O17" r:id="rId3" xr:uid="{00000000-0004-0000-0000-000003000000}"/>
    <hyperlink ref="O7" r:id="rId4" xr:uid="{C5CA948E-176B-46B5-ADA8-F8CD87CEB150}"/>
    <hyperlink ref="O11" r:id="rId5" xr:uid="{339839BF-5D7C-49A3-9028-773BFA002CE5}"/>
    <hyperlink ref="O10" r:id="rId6" xr:uid="{7B4C9327-3785-42F3-803B-C1EBF622F45E}"/>
    <hyperlink ref="O13" r:id="rId7" xr:uid="{EAA64520-1E98-40BB-9690-D84D5C954272}"/>
    <hyperlink ref="O16" r:id="rId8" xr:uid="{79360BEB-F73A-44CA-9D00-7078261569F5}"/>
    <hyperlink ref="O23" r:id="rId9" xr:uid="{2FBFF0F3-C791-42DE-97D8-FEEC93D8F44F}"/>
    <hyperlink ref="O26" r:id="rId10" xr:uid="{18B8CE52-35AF-46CF-92E3-812E2786F0BC}"/>
    <hyperlink ref="O36" r:id="rId11" xr:uid="{9B9F9F85-70FF-4BC3-9A59-9072D4425F43}"/>
    <hyperlink ref="O37" r:id="rId12" xr:uid="{2E5F63F0-6306-4860-B834-32321FAFF320}"/>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D2:L19"/>
  <sheetViews>
    <sheetView topLeftCell="A10" zoomScale="60" zoomScaleNormal="60" workbookViewId="0">
      <selection sqref="A1:XFD1048576"/>
    </sheetView>
  </sheetViews>
  <sheetFormatPr defaultRowHeight="15.75" x14ac:dyDescent="0.25"/>
  <cols>
    <col min="1" max="3" width="9" style="52"/>
    <col min="4" max="4" width="14.875" style="52" customWidth="1"/>
    <col min="5" max="5" width="9" style="52"/>
    <col min="6" max="6" width="9.625" style="52" customWidth="1"/>
    <col min="7" max="7" width="100.75" style="52" customWidth="1"/>
    <col min="8" max="8" width="12.125" style="52" customWidth="1"/>
    <col min="9" max="9" width="14.625" style="52" customWidth="1"/>
    <col min="10" max="10" width="10.625" style="52" customWidth="1"/>
    <col min="11" max="11" width="9" style="52"/>
    <col min="12" max="12" width="10.5" style="52" customWidth="1"/>
    <col min="13" max="16384" width="9" style="52"/>
  </cols>
  <sheetData>
    <row r="2" spans="4:12" ht="39" customHeight="1" x14ac:dyDescent="0.25">
      <c r="G2" s="27" t="s">
        <v>29</v>
      </c>
    </row>
    <row r="3" spans="4:12" ht="105" x14ac:dyDescent="0.25">
      <c r="G3" s="29" t="s">
        <v>71</v>
      </c>
    </row>
    <row r="5" spans="4:12" x14ac:dyDescent="0.25">
      <c r="G5" s="52" t="s">
        <v>278</v>
      </c>
    </row>
    <row r="7" spans="4:12" ht="29.25" x14ac:dyDescent="0.25">
      <c r="D7" s="173" t="s">
        <v>351</v>
      </c>
      <c r="E7" s="173" t="s">
        <v>352</v>
      </c>
      <c r="F7" s="173" t="s">
        <v>353</v>
      </c>
      <c r="G7" s="173" t="s">
        <v>354</v>
      </c>
      <c r="H7" s="173" t="s">
        <v>355</v>
      </c>
      <c r="I7" s="173" t="s">
        <v>356</v>
      </c>
      <c r="J7" s="173" t="s">
        <v>357</v>
      </c>
      <c r="K7" s="173" t="s">
        <v>358</v>
      </c>
      <c r="L7" s="173" t="s">
        <v>359</v>
      </c>
    </row>
    <row r="8" spans="4:12" ht="45" x14ac:dyDescent="0.25">
      <c r="D8" s="174" t="s">
        <v>363</v>
      </c>
      <c r="E8" s="175" t="s">
        <v>364</v>
      </c>
      <c r="F8" s="174" t="s">
        <v>365</v>
      </c>
      <c r="G8" s="174" t="s">
        <v>366</v>
      </c>
      <c r="H8" s="174" t="s">
        <v>367</v>
      </c>
      <c r="I8" s="174" t="s">
        <v>361</v>
      </c>
      <c r="J8" s="174" t="s">
        <v>368</v>
      </c>
      <c r="K8" s="176">
        <v>7.4999999999999997E-3</v>
      </c>
      <c r="L8" s="174" t="s">
        <v>369</v>
      </c>
    </row>
    <row r="9" spans="4:12" ht="103.5" customHeight="1" x14ac:dyDescent="0.25">
      <c r="D9" s="174" t="s">
        <v>370</v>
      </c>
      <c r="E9" s="175" t="s">
        <v>371</v>
      </c>
      <c r="F9" s="174" t="s">
        <v>372</v>
      </c>
      <c r="G9" s="174" t="s">
        <v>373</v>
      </c>
      <c r="H9" s="174" t="s">
        <v>361</v>
      </c>
      <c r="I9" s="174" t="s">
        <v>374</v>
      </c>
      <c r="J9" s="174" t="s">
        <v>375</v>
      </c>
      <c r="K9" s="176" t="s">
        <v>376</v>
      </c>
      <c r="L9" s="174" t="s">
        <v>377</v>
      </c>
    </row>
    <row r="10" spans="4:12" ht="135" x14ac:dyDescent="0.25">
      <c r="D10" s="174" t="s">
        <v>378</v>
      </c>
      <c r="E10" s="175" t="s">
        <v>371</v>
      </c>
      <c r="F10" s="174" t="s">
        <v>379</v>
      </c>
      <c r="G10" s="174" t="s">
        <v>380</v>
      </c>
      <c r="H10" s="174" t="s">
        <v>361</v>
      </c>
      <c r="I10" s="174" t="s">
        <v>381</v>
      </c>
      <c r="J10" s="174" t="s">
        <v>361</v>
      </c>
      <c r="K10" s="176" t="s">
        <v>382</v>
      </c>
      <c r="L10" s="174" t="s">
        <v>383</v>
      </c>
    </row>
    <row r="11" spans="4:12" ht="75" x14ac:dyDescent="0.25">
      <c r="D11" s="174" t="s">
        <v>384</v>
      </c>
      <c r="E11" s="175" t="s">
        <v>385</v>
      </c>
      <c r="F11" s="174" t="s">
        <v>386</v>
      </c>
      <c r="G11" s="174" t="s">
        <v>387</v>
      </c>
      <c r="H11" s="174" t="s">
        <v>362</v>
      </c>
      <c r="I11" s="174" t="s">
        <v>360</v>
      </c>
      <c r="J11" s="174" t="s">
        <v>388</v>
      </c>
      <c r="K11" s="176"/>
      <c r="L11" s="174" t="s">
        <v>389</v>
      </c>
    </row>
    <row r="12" spans="4:12" ht="135" x14ac:dyDescent="0.25">
      <c r="D12" s="174" t="s">
        <v>390</v>
      </c>
      <c r="E12" s="175" t="s">
        <v>385</v>
      </c>
      <c r="F12" s="174" t="s">
        <v>391</v>
      </c>
      <c r="G12" s="174" t="s">
        <v>392</v>
      </c>
      <c r="H12" s="174" t="s">
        <v>393</v>
      </c>
      <c r="I12" s="174" t="s">
        <v>394</v>
      </c>
      <c r="J12" s="174" t="s">
        <v>362</v>
      </c>
      <c r="K12" s="176"/>
      <c r="L12" s="174" t="s">
        <v>395</v>
      </c>
    </row>
    <row r="13" spans="4:12" ht="135" x14ac:dyDescent="0.25">
      <c r="D13" s="174" t="s">
        <v>396</v>
      </c>
      <c r="E13" s="175" t="s">
        <v>397</v>
      </c>
      <c r="F13" s="174" t="s">
        <v>398</v>
      </c>
      <c r="G13" s="174" t="s">
        <v>392</v>
      </c>
      <c r="H13" s="174" t="s">
        <v>399</v>
      </c>
      <c r="I13" s="174" t="s">
        <v>360</v>
      </c>
      <c r="J13" s="174" t="s">
        <v>362</v>
      </c>
      <c r="K13" s="176" t="s">
        <v>400</v>
      </c>
      <c r="L13" s="174" t="s">
        <v>401</v>
      </c>
    </row>
    <row r="14" spans="4:12" ht="30" x14ac:dyDescent="0.25">
      <c r="D14" s="280" t="s">
        <v>402</v>
      </c>
      <c r="E14" s="282" t="s">
        <v>403</v>
      </c>
      <c r="F14" s="284" t="s">
        <v>404</v>
      </c>
      <c r="G14" s="280" t="s">
        <v>405</v>
      </c>
      <c r="H14" s="174" t="s">
        <v>406</v>
      </c>
      <c r="I14" s="174" t="s">
        <v>407</v>
      </c>
      <c r="J14" s="174" t="s">
        <v>408</v>
      </c>
      <c r="K14" s="176" t="s">
        <v>409</v>
      </c>
      <c r="L14" s="174" t="s">
        <v>410</v>
      </c>
    </row>
    <row r="15" spans="4:12" ht="30" x14ac:dyDescent="0.25">
      <c r="D15" s="281"/>
      <c r="E15" s="283"/>
      <c r="F15" s="285"/>
      <c r="G15" s="281"/>
      <c r="H15" s="174" t="s">
        <v>406</v>
      </c>
      <c r="I15" s="174" t="s">
        <v>407</v>
      </c>
      <c r="J15" s="174" t="s">
        <v>408</v>
      </c>
      <c r="K15" s="176" t="s">
        <v>409</v>
      </c>
      <c r="L15" s="174" t="s">
        <v>411</v>
      </c>
    </row>
    <row r="16" spans="4:12" ht="30" x14ac:dyDescent="0.25">
      <c r="D16" s="284" t="s">
        <v>412</v>
      </c>
      <c r="E16" s="286" t="s">
        <v>413</v>
      </c>
      <c r="F16" s="284" t="s">
        <v>414</v>
      </c>
      <c r="G16" s="280" t="s">
        <v>415</v>
      </c>
      <c r="H16" s="174"/>
      <c r="I16" s="174" t="s">
        <v>416</v>
      </c>
      <c r="J16" s="174" t="s">
        <v>361</v>
      </c>
      <c r="K16" s="176"/>
      <c r="L16" s="174" t="s">
        <v>401</v>
      </c>
    </row>
    <row r="17" spans="4:12" ht="30" x14ac:dyDescent="0.25">
      <c r="D17" s="285"/>
      <c r="E17" s="287"/>
      <c r="F17" s="285"/>
      <c r="G17" s="281"/>
      <c r="H17" s="174"/>
      <c r="I17" s="174" t="s">
        <v>417</v>
      </c>
      <c r="J17" s="174" t="s">
        <v>361</v>
      </c>
      <c r="K17" s="176"/>
      <c r="L17" s="174" t="s">
        <v>418</v>
      </c>
    </row>
    <row r="18" spans="4:12" x14ac:dyDescent="0.25">
      <c r="D18" s="177" t="s">
        <v>419</v>
      </c>
      <c r="E18" s="177"/>
    </row>
    <row r="19" spans="4:12" x14ac:dyDescent="0.25">
      <c r="D19" s="177" t="s">
        <v>294</v>
      </c>
      <c r="E19" s="148" t="s">
        <v>420</v>
      </c>
    </row>
  </sheetData>
  <mergeCells count="8">
    <mergeCell ref="D14:D15"/>
    <mergeCell ref="E14:E15"/>
    <mergeCell ref="F14:F15"/>
    <mergeCell ref="G14:G15"/>
    <mergeCell ref="D16:D17"/>
    <mergeCell ref="E16:E17"/>
    <mergeCell ref="F16:F17"/>
    <mergeCell ref="G16:G17"/>
  </mergeCells>
  <hyperlinks>
    <hyperlink ref="E19" r:id="rId1" xr:uid="{9E4FA0B9-D37F-4148-8814-B440D837A1D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D2:T43"/>
  <sheetViews>
    <sheetView zoomScale="80" zoomScaleNormal="80" workbookViewId="0">
      <selection sqref="A1:XFD1048576"/>
    </sheetView>
  </sheetViews>
  <sheetFormatPr defaultRowHeight="15.75" x14ac:dyDescent="0.25"/>
  <cols>
    <col min="1" max="18" width="9" style="52"/>
    <col min="19" max="19" width="26.375" style="52" customWidth="1"/>
    <col min="20" max="20" width="30.25" style="52" customWidth="1"/>
    <col min="21" max="21" width="11.875" style="52" customWidth="1"/>
    <col min="22" max="16384" width="9" style="52"/>
  </cols>
  <sheetData>
    <row r="2" spans="4:20" ht="33" customHeight="1" x14ac:dyDescent="0.25">
      <c r="D2" s="262" t="s">
        <v>31</v>
      </c>
      <c r="E2" s="262"/>
      <c r="F2" s="262"/>
      <c r="G2" s="262"/>
      <c r="H2" s="262"/>
      <c r="I2" s="262"/>
      <c r="J2" s="262"/>
      <c r="K2" s="262"/>
      <c r="L2" s="262"/>
      <c r="M2" s="262"/>
      <c r="N2" s="262"/>
      <c r="O2" s="262"/>
    </row>
    <row r="3" spans="4:20" ht="33.75" customHeight="1" x14ac:dyDescent="0.25">
      <c r="D3" s="255" t="s">
        <v>72</v>
      </c>
      <c r="E3" s="255"/>
      <c r="F3" s="255"/>
      <c r="G3" s="255"/>
      <c r="H3" s="255"/>
      <c r="I3" s="255"/>
      <c r="J3" s="255"/>
      <c r="K3" s="255"/>
      <c r="L3" s="255"/>
      <c r="M3" s="255"/>
      <c r="N3" s="255"/>
      <c r="O3" s="255"/>
    </row>
    <row r="6" spans="4:20" x14ac:dyDescent="0.25">
      <c r="D6" s="290" t="s">
        <v>267</v>
      </c>
      <c r="E6" s="290"/>
      <c r="F6" s="290"/>
      <c r="G6" s="290"/>
      <c r="H6" s="290"/>
      <c r="I6" s="290"/>
      <c r="J6" s="290"/>
    </row>
    <row r="8" spans="4:20" ht="32.25" customHeight="1" x14ac:dyDescent="0.25">
      <c r="D8" s="298" t="s">
        <v>101</v>
      </c>
      <c r="E8" s="299"/>
      <c r="F8" s="299"/>
      <c r="G8" s="299"/>
      <c r="H8" s="299"/>
      <c r="I8" s="299"/>
      <c r="J8" s="299"/>
      <c r="K8" s="299"/>
      <c r="L8" s="299"/>
      <c r="M8" s="299"/>
      <c r="N8" s="299"/>
      <c r="O8" s="299"/>
      <c r="P8" s="300"/>
      <c r="S8" s="288" t="s">
        <v>424</v>
      </c>
      <c r="T8" s="289"/>
    </row>
    <row r="9" spans="4:20" x14ac:dyDescent="0.25">
      <c r="D9" s="272"/>
      <c r="E9" s="274" t="s">
        <v>102</v>
      </c>
      <c r="F9" s="274"/>
      <c r="G9" s="274"/>
      <c r="H9" s="274"/>
      <c r="I9" s="274"/>
      <c r="J9" s="274"/>
      <c r="K9" s="274"/>
      <c r="L9" s="274"/>
      <c r="M9" s="274"/>
      <c r="N9" s="274"/>
      <c r="O9" s="274"/>
      <c r="P9" s="277" t="s">
        <v>103</v>
      </c>
      <c r="S9" s="155" t="s">
        <v>425</v>
      </c>
      <c r="T9" s="63">
        <v>67.52</v>
      </c>
    </row>
    <row r="10" spans="4:20" x14ac:dyDescent="0.25">
      <c r="D10" s="273"/>
      <c r="E10" s="301" t="s">
        <v>104</v>
      </c>
      <c r="F10" s="301"/>
      <c r="G10" s="301"/>
      <c r="H10" s="302"/>
      <c r="I10" s="275" t="s">
        <v>105</v>
      </c>
      <c r="J10" s="274" t="s">
        <v>106</v>
      </c>
      <c r="K10" s="274"/>
      <c r="L10" s="2"/>
      <c r="M10" s="274" t="s">
        <v>107</v>
      </c>
      <c r="N10" s="274"/>
      <c r="O10" s="274"/>
      <c r="P10" s="278"/>
      <c r="S10" s="155" t="s">
        <v>426</v>
      </c>
      <c r="T10" s="63">
        <v>8.9600000000000009</v>
      </c>
    </row>
    <row r="11" spans="4:20" ht="57" x14ac:dyDescent="0.25">
      <c r="D11" s="273"/>
      <c r="E11" s="3" t="s">
        <v>108</v>
      </c>
      <c r="F11" s="3" t="s">
        <v>109</v>
      </c>
      <c r="G11" s="3" t="s">
        <v>110</v>
      </c>
      <c r="H11" s="303"/>
      <c r="I11" s="276"/>
      <c r="J11" s="3" t="s">
        <v>111</v>
      </c>
      <c r="K11" s="3" t="s">
        <v>110</v>
      </c>
      <c r="L11" s="3"/>
      <c r="M11" s="3" t="s">
        <v>112</v>
      </c>
      <c r="N11" s="3" t="s">
        <v>113</v>
      </c>
      <c r="O11" s="3" t="s">
        <v>114</v>
      </c>
      <c r="P11" s="278"/>
      <c r="S11" s="155" t="s">
        <v>427</v>
      </c>
      <c r="T11" s="63">
        <v>3.18</v>
      </c>
    </row>
    <row r="12" spans="4:20" x14ac:dyDescent="0.25">
      <c r="D12" s="4"/>
      <c r="E12" s="5"/>
      <c r="F12" s="5"/>
      <c r="G12" s="5"/>
      <c r="H12" s="5"/>
      <c r="I12" s="5"/>
      <c r="J12" s="5"/>
      <c r="K12" s="5"/>
      <c r="L12" s="5"/>
      <c r="M12" s="5"/>
      <c r="N12" s="5"/>
      <c r="O12" s="5"/>
      <c r="P12" s="6"/>
      <c r="S12" s="155" t="s">
        <v>428</v>
      </c>
      <c r="T12" s="63">
        <v>20.34</v>
      </c>
    </row>
    <row r="13" spans="4:20" x14ac:dyDescent="0.25">
      <c r="D13" s="7" t="s">
        <v>2</v>
      </c>
      <c r="E13" s="178">
        <v>60.387450798666862</v>
      </c>
      <c r="F13" s="179">
        <v>39.726197503517305</v>
      </c>
      <c r="G13" s="180">
        <v>36.104952029070795</v>
      </c>
      <c r="H13" s="8"/>
      <c r="I13" s="180">
        <v>93.051696169617514</v>
      </c>
      <c r="J13" s="179">
        <v>95.070324251581368</v>
      </c>
      <c r="K13" s="180">
        <v>93.358435738684747</v>
      </c>
      <c r="L13" s="8"/>
      <c r="M13" s="179">
        <v>83.052542350810384</v>
      </c>
      <c r="N13" s="179">
        <v>79.272809321564836</v>
      </c>
      <c r="O13" s="180">
        <v>74.955885457240427</v>
      </c>
      <c r="P13" s="181">
        <v>6999.5676267307153</v>
      </c>
      <c r="S13" s="157" t="s">
        <v>349</v>
      </c>
    </row>
    <row r="14" spans="4:20" x14ac:dyDescent="0.25">
      <c r="D14" s="9"/>
      <c r="E14" s="10"/>
      <c r="F14" s="10"/>
      <c r="G14" s="10"/>
      <c r="H14" s="8"/>
      <c r="I14" s="10"/>
      <c r="J14" s="10"/>
      <c r="K14" s="10"/>
      <c r="L14" s="8"/>
      <c r="M14" s="10"/>
      <c r="N14" s="10"/>
      <c r="O14" s="10"/>
      <c r="P14" s="11"/>
    </row>
    <row r="15" spans="4:20" x14ac:dyDescent="0.25">
      <c r="D15" s="7" t="s">
        <v>4</v>
      </c>
      <c r="E15" s="10"/>
      <c r="F15" s="10"/>
      <c r="G15" s="10"/>
      <c r="H15" s="8"/>
      <c r="I15" s="10"/>
      <c r="J15" s="10"/>
      <c r="K15" s="10"/>
      <c r="L15" s="8"/>
      <c r="M15" s="10"/>
      <c r="N15" s="10"/>
      <c r="O15" s="10"/>
      <c r="P15" s="11"/>
    </row>
    <row r="16" spans="4:20" x14ac:dyDescent="0.25">
      <c r="D16" s="9" t="s">
        <v>115</v>
      </c>
      <c r="E16" s="182">
        <v>66.859526449548753</v>
      </c>
      <c r="F16" s="183">
        <v>45.678548690214512</v>
      </c>
      <c r="G16" s="184">
        <v>41.703600789339468</v>
      </c>
      <c r="H16" s="8"/>
      <c r="I16" s="184">
        <v>94.452668547462224</v>
      </c>
      <c r="J16" s="183">
        <v>96.172420167223478</v>
      </c>
      <c r="K16" s="184">
        <v>94.939194132328808</v>
      </c>
      <c r="L16" s="8"/>
      <c r="M16" s="183">
        <v>87.439706423472657</v>
      </c>
      <c r="N16" s="183">
        <v>84.50962337978055</v>
      </c>
      <c r="O16" s="184">
        <v>80.736921294439213</v>
      </c>
      <c r="P16" s="185">
        <v>5287.0786944805122</v>
      </c>
    </row>
    <row r="17" spans="4:16" x14ac:dyDescent="0.25">
      <c r="D17" s="9" t="s">
        <v>116</v>
      </c>
      <c r="E17" s="182">
        <v>49.021703742153484</v>
      </c>
      <c r="F17" s="183">
        <v>26.968123987262643</v>
      </c>
      <c r="G17" s="184">
        <v>23.965272055935952</v>
      </c>
      <c r="H17" s="8"/>
      <c r="I17" s="184">
        <v>90.739831894246123</v>
      </c>
      <c r="J17" s="183">
        <v>93.401283011209912</v>
      </c>
      <c r="K17" s="184">
        <v>90.656551290419998</v>
      </c>
      <c r="L17" s="8"/>
      <c r="M17" s="183">
        <v>77.365905228639619</v>
      </c>
      <c r="N17" s="183">
        <v>72.172275394356461</v>
      </c>
      <c r="O17" s="184">
        <v>66.450790297822749</v>
      </c>
      <c r="P17" s="185">
        <v>1177.9076462074911</v>
      </c>
    </row>
    <row r="18" spans="4:16" x14ac:dyDescent="0.25">
      <c r="D18" s="9" t="s">
        <v>117</v>
      </c>
      <c r="E18" s="182">
        <v>21.421303902069539</v>
      </c>
      <c r="F18" s="183">
        <v>8.9680747916395998</v>
      </c>
      <c r="G18" s="184">
        <v>7.4824111453591984</v>
      </c>
      <c r="H18" s="8"/>
      <c r="I18" s="184">
        <v>84.289906848153962</v>
      </c>
      <c r="J18" s="183">
        <v>87.848052359919265</v>
      </c>
      <c r="K18" s="184">
        <v>83.677917904467193</v>
      </c>
      <c r="L18" s="8"/>
      <c r="M18" s="183">
        <v>52.19297285022207</v>
      </c>
      <c r="N18" s="183">
        <v>43.125500514380306</v>
      </c>
      <c r="O18" s="184">
        <v>36.520991974574841</v>
      </c>
      <c r="P18" s="185">
        <v>534.58128604282263</v>
      </c>
    </row>
    <row r="19" spans="4:16" x14ac:dyDescent="0.25">
      <c r="D19" s="7" t="s">
        <v>5</v>
      </c>
      <c r="E19" s="10"/>
      <c r="F19" s="10"/>
      <c r="G19" s="10"/>
      <c r="H19" s="8"/>
      <c r="I19" s="8"/>
      <c r="J19" s="8"/>
      <c r="K19" s="8"/>
      <c r="L19" s="8"/>
      <c r="M19" s="8"/>
      <c r="N19" s="8"/>
      <c r="O19" s="8"/>
      <c r="P19" s="12"/>
    </row>
    <row r="20" spans="4:16" ht="22.5" x14ac:dyDescent="0.25">
      <c r="D20" s="13" t="s">
        <v>6</v>
      </c>
      <c r="E20" s="182">
        <v>72.652304632491024</v>
      </c>
      <c r="F20" s="183">
        <v>54.570552813379372</v>
      </c>
      <c r="G20" s="184">
        <v>49.598406532517252</v>
      </c>
      <c r="H20" s="8"/>
      <c r="I20" s="184">
        <v>94.639568024495631</v>
      </c>
      <c r="J20" s="183">
        <v>97.005972983718848</v>
      </c>
      <c r="K20" s="184">
        <v>95.897980411397924</v>
      </c>
      <c r="L20" s="8"/>
      <c r="M20" s="183">
        <v>90.349494740604925</v>
      </c>
      <c r="N20" s="183">
        <v>87.594881638227122</v>
      </c>
      <c r="O20" s="184">
        <v>84.642113415078157</v>
      </c>
      <c r="P20" s="185">
        <v>2584.9867616645529</v>
      </c>
    </row>
    <row r="21" spans="4:16" x14ac:dyDescent="0.25">
      <c r="D21" s="13" t="s">
        <v>7</v>
      </c>
      <c r="E21" s="182">
        <v>62.373884218111783</v>
      </c>
      <c r="F21" s="183">
        <v>37.126310633951334</v>
      </c>
      <c r="G21" s="184">
        <v>34.11510552383514</v>
      </c>
      <c r="H21" s="8"/>
      <c r="I21" s="184">
        <v>93.984724201782285</v>
      </c>
      <c r="J21" s="183">
        <v>95.23411556918731</v>
      </c>
      <c r="K21" s="184">
        <v>93.963033089492171</v>
      </c>
      <c r="L21" s="8"/>
      <c r="M21" s="183">
        <v>84.294340183804962</v>
      </c>
      <c r="N21" s="183">
        <v>81.124676592893891</v>
      </c>
      <c r="O21" s="184">
        <v>76.077128555709407</v>
      </c>
      <c r="P21" s="185">
        <v>2131.3149755181898</v>
      </c>
    </row>
    <row r="22" spans="4:16" x14ac:dyDescent="0.25">
      <c r="D22" s="13" t="s">
        <v>8</v>
      </c>
      <c r="E22" s="182">
        <v>55.797008209038808</v>
      </c>
      <c r="F22" s="183">
        <v>39.737003275160241</v>
      </c>
      <c r="G22" s="184">
        <v>36.818157336135769</v>
      </c>
      <c r="H22" s="8"/>
      <c r="I22" s="184">
        <v>93.62147223167031</v>
      </c>
      <c r="J22" s="183">
        <v>94.427640090349442</v>
      </c>
      <c r="K22" s="184">
        <v>93.398614669108042</v>
      </c>
      <c r="L22" s="8"/>
      <c r="M22" s="183">
        <v>83.59833859055459</v>
      </c>
      <c r="N22" s="183">
        <v>81.20583755772941</v>
      </c>
      <c r="O22" s="184">
        <v>79.124955614631517</v>
      </c>
      <c r="P22" s="185">
        <v>438.76804285786324</v>
      </c>
    </row>
    <row r="23" spans="4:16" x14ac:dyDescent="0.25">
      <c r="D23" s="13" t="s">
        <v>9</v>
      </c>
      <c r="E23" s="182">
        <v>63.062085883970049</v>
      </c>
      <c r="F23" s="183">
        <v>39.96639439701346</v>
      </c>
      <c r="G23" s="184">
        <v>37.597123889355359</v>
      </c>
      <c r="H23" s="8"/>
      <c r="I23" s="184">
        <v>87.864154178800192</v>
      </c>
      <c r="J23" s="183">
        <v>91.093650185585489</v>
      </c>
      <c r="K23" s="184">
        <v>89.667172678598362</v>
      </c>
      <c r="L23" s="8"/>
      <c r="M23" s="183">
        <v>85.995749567116889</v>
      </c>
      <c r="N23" s="183">
        <v>70.381208439492482</v>
      </c>
      <c r="O23" s="184">
        <v>69.552144117622305</v>
      </c>
      <c r="P23" s="185">
        <v>45.531092258633123</v>
      </c>
    </row>
    <row r="24" spans="4:16" ht="22.5" x14ac:dyDescent="0.25">
      <c r="D24" s="13" t="s">
        <v>10</v>
      </c>
      <c r="E24" s="182">
        <v>53.341625930161108</v>
      </c>
      <c r="F24" s="183">
        <v>31.154207560439769</v>
      </c>
      <c r="G24" s="184">
        <v>29.362689111157469</v>
      </c>
      <c r="H24" s="8"/>
      <c r="I24" s="184">
        <v>93.757816877625785</v>
      </c>
      <c r="J24" s="183">
        <v>96.41863329670818</v>
      </c>
      <c r="K24" s="184">
        <v>95.618240693764776</v>
      </c>
      <c r="L24" s="8"/>
      <c r="M24" s="183">
        <v>80.206916366884229</v>
      </c>
      <c r="N24" s="183">
        <v>76.566327747493816</v>
      </c>
      <c r="O24" s="184">
        <v>72.912675133588323</v>
      </c>
      <c r="P24" s="185">
        <v>273.91991440097263</v>
      </c>
    </row>
    <row r="25" spans="4:16" ht="22.5" x14ac:dyDescent="0.25">
      <c r="D25" s="13" t="s">
        <v>11</v>
      </c>
      <c r="E25" s="182">
        <v>53.212220258713302</v>
      </c>
      <c r="F25" s="183">
        <v>30.336353813204465</v>
      </c>
      <c r="G25" s="184">
        <v>27.089645002249206</v>
      </c>
      <c r="H25" s="8"/>
      <c r="I25" s="184">
        <v>95.32301188082937</v>
      </c>
      <c r="J25" s="183">
        <v>96.382091133927005</v>
      </c>
      <c r="K25" s="184">
        <v>94.026683007923566</v>
      </c>
      <c r="L25" s="8"/>
      <c r="M25" s="183">
        <v>85.043702863113083</v>
      </c>
      <c r="N25" s="183">
        <v>82.268899998419585</v>
      </c>
      <c r="O25" s="184">
        <v>77.741025686212794</v>
      </c>
      <c r="P25" s="185">
        <v>467.97387870099345</v>
      </c>
    </row>
    <row r="26" spans="4:16" x14ac:dyDescent="0.25">
      <c r="D26" s="1" t="s">
        <v>12</v>
      </c>
      <c r="E26" s="182">
        <v>37.169325912506281</v>
      </c>
      <c r="F26" s="183">
        <v>15.325922408398853</v>
      </c>
      <c r="G26" s="184">
        <v>11.292825965700048</v>
      </c>
      <c r="H26" s="8"/>
      <c r="I26" s="184">
        <v>86.982351642718569</v>
      </c>
      <c r="J26" s="183">
        <v>89.976648828138266</v>
      </c>
      <c r="K26" s="184">
        <v>83.39090810585752</v>
      </c>
      <c r="L26" s="8"/>
      <c r="M26" s="183">
        <v>71.210331441782998</v>
      </c>
      <c r="N26" s="183">
        <v>64.863004194740654</v>
      </c>
      <c r="O26" s="184">
        <v>54.196522526749924</v>
      </c>
      <c r="P26" s="185">
        <v>206.85039038347915</v>
      </c>
    </row>
    <row r="27" spans="4:16" x14ac:dyDescent="0.25">
      <c r="D27" s="1" t="s">
        <v>13</v>
      </c>
      <c r="E27" s="182">
        <v>50.487680216411441</v>
      </c>
      <c r="F27" s="183">
        <v>25.105808889865351</v>
      </c>
      <c r="G27" s="184">
        <v>21.781595813321989</v>
      </c>
      <c r="H27" s="8"/>
      <c r="I27" s="184">
        <v>88.540209418319478</v>
      </c>
      <c r="J27" s="183">
        <v>92.034134486094842</v>
      </c>
      <c r="K27" s="184">
        <v>88.930130579878778</v>
      </c>
      <c r="L27" s="8"/>
      <c r="M27" s="183">
        <v>73.26771266182169</v>
      </c>
      <c r="N27" s="183">
        <v>65.77948489047111</v>
      </c>
      <c r="O27" s="184">
        <v>59.385205203802904</v>
      </c>
      <c r="P27" s="185">
        <v>315.64128490331763</v>
      </c>
    </row>
    <row r="28" spans="4:16" x14ac:dyDescent="0.25">
      <c r="D28" s="1" t="s">
        <v>14</v>
      </c>
      <c r="E28" s="182">
        <v>26.313278027236716</v>
      </c>
      <c r="F28" s="183">
        <v>11.827363959002147</v>
      </c>
      <c r="G28" s="184">
        <v>10.526484526040612</v>
      </c>
      <c r="H28" s="8"/>
      <c r="I28" s="184">
        <v>85.066380597284862</v>
      </c>
      <c r="J28" s="183">
        <v>88.837131038396151</v>
      </c>
      <c r="K28" s="184">
        <v>84.793082239505395</v>
      </c>
      <c r="L28" s="8"/>
      <c r="M28" s="183">
        <v>60.146407129691973</v>
      </c>
      <c r="N28" s="183">
        <v>49.945518344132942</v>
      </c>
      <c r="O28" s="184">
        <v>42.213902174512974</v>
      </c>
      <c r="P28" s="185">
        <v>284.73003489992988</v>
      </c>
    </row>
    <row r="29" spans="4:16" x14ac:dyDescent="0.25">
      <c r="D29" s="1" t="s">
        <v>15</v>
      </c>
      <c r="E29" s="182">
        <v>15.846419017495561</v>
      </c>
      <c r="F29" s="183">
        <v>5.7096340166261488</v>
      </c>
      <c r="G29" s="184">
        <v>4.013390614324666</v>
      </c>
      <c r="H29" s="8"/>
      <c r="I29" s="184">
        <v>83.405038764933991</v>
      </c>
      <c r="J29" s="183">
        <v>86.720900082901181</v>
      </c>
      <c r="K29" s="184">
        <v>82.40707864077676</v>
      </c>
      <c r="L29" s="8"/>
      <c r="M29" s="183">
        <v>43.129253498772385</v>
      </c>
      <c r="N29" s="183">
        <v>35.353420503569964</v>
      </c>
      <c r="O29" s="184">
        <v>30.033361784628344</v>
      </c>
      <c r="P29" s="185">
        <v>249.85125114289411</v>
      </c>
    </row>
    <row r="30" spans="4:16" x14ac:dyDescent="0.25">
      <c r="D30" s="7" t="s">
        <v>3</v>
      </c>
      <c r="E30" s="10"/>
      <c r="F30" s="10"/>
      <c r="G30" s="10"/>
      <c r="H30" s="8"/>
      <c r="I30" s="10"/>
      <c r="J30" s="10"/>
      <c r="K30" s="10"/>
      <c r="L30" s="8"/>
      <c r="M30" s="10"/>
      <c r="N30" s="10"/>
      <c r="O30" s="10"/>
      <c r="P30" s="11"/>
    </row>
    <row r="31" spans="4:16" x14ac:dyDescent="0.25">
      <c r="D31" s="9" t="s">
        <v>118</v>
      </c>
      <c r="E31" s="182">
        <v>71.027125905910978</v>
      </c>
      <c r="F31" s="183">
        <v>49.807079587493455</v>
      </c>
      <c r="G31" s="184">
        <v>43.967451899781672</v>
      </c>
      <c r="H31" s="8"/>
      <c r="I31" s="184">
        <v>81.575340504260836</v>
      </c>
      <c r="J31" s="183">
        <v>89.006491858460819</v>
      </c>
      <c r="K31" s="184">
        <v>86.682055839590859</v>
      </c>
      <c r="L31" s="8"/>
      <c r="M31" s="183">
        <v>88.466669020361905</v>
      </c>
      <c r="N31" s="183">
        <v>82.603256504609632</v>
      </c>
      <c r="O31" s="184">
        <v>77.092134285804349</v>
      </c>
      <c r="P31" s="185">
        <v>1352.5264441730064</v>
      </c>
    </row>
    <row r="32" spans="4:16" x14ac:dyDescent="0.25">
      <c r="D32" s="9" t="s">
        <v>119</v>
      </c>
      <c r="E32" s="182">
        <v>67.735409401363626</v>
      </c>
      <c r="F32" s="183">
        <v>46.129633331608737</v>
      </c>
      <c r="G32" s="184">
        <v>40.932410253190568</v>
      </c>
      <c r="H32" s="8"/>
      <c r="I32" s="184">
        <v>75.546487444997481</v>
      </c>
      <c r="J32" s="183">
        <v>85.171095192691254</v>
      </c>
      <c r="K32" s="184">
        <v>82.426111651320724</v>
      </c>
      <c r="L32" s="8"/>
      <c r="M32" s="183">
        <v>87.513045967430983</v>
      </c>
      <c r="N32" s="183">
        <v>82.337003983622054</v>
      </c>
      <c r="O32" s="184">
        <v>76.850716870282099</v>
      </c>
      <c r="P32" s="185">
        <v>812.346921778769</v>
      </c>
    </row>
    <row r="33" spans="4:16" x14ac:dyDescent="0.25">
      <c r="D33" s="9" t="s">
        <v>120</v>
      </c>
      <c r="E33" s="182">
        <v>75.977361260974561</v>
      </c>
      <c r="F33" s="183">
        <v>55.337393163124545</v>
      </c>
      <c r="G33" s="184">
        <v>48.531687745211229</v>
      </c>
      <c r="H33" s="8"/>
      <c r="I33" s="184">
        <v>90.641808264537175</v>
      </c>
      <c r="J33" s="183">
        <v>94.774338557700588</v>
      </c>
      <c r="K33" s="184">
        <v>93.082341332235103</v>
      </c>
      <c r="L33" s="8"/>
      <c r="M33" s="183">
        <v>89.900771424230058</v>
      </c>
      <c r="N33" s="183">
        <v>83.003659346393235</v>
      </c>
      <c r="O33" s="184">
        <v>77.455188948621398</v>
      </c>
      <c r="P33" s="185">
        <v>540.17952239423289</v>
      </c>
    </row>
    <row r="34" spans="4:16" x14ac:dyDescent="0.25">
      <c r="D34" s="9" t="s">
        <v>121</v>
      </c>
      <c r="E34" s="182">
        <v>76.099191483507454</v>
      </c>
      <c r="F34" s="183">
        <v>48.976722381475</v>
      </c>
      <c r="G34" s="184">
        <v>42.946311111850306</v>
      </c>
      <c r="H34" s="8"/>
      <c r="I34" s="184">
        <v>95.376620099202015</v>
      </c>
      <c r="J34" s="183">
        <v>95.491131095347185</v>
      </c>
      <c r="K34" s="184">
        <v>94.564310383426147</v>
      </c>
      <c r="L34" s="8"/>
      <c r="M34" s="183">
        <v>91.538445991348112</v>
      </c>
      <c r="N34" s="183">
        <v>86.541031552200067</v>
      </c>
      <c r="O34" s="184">
        <v>82.839733069198886</v>
      </c>
      <c r="P34" s="185">
        <v>1012.2588545012396</v>
      </c>
    </row>
    <row r="35" spans="4:16" x14ac:dyDescent="0.25">
      <c r="D35" s="9" t="s">
        <v>122</v>
      </c>
      <c r="E35" s="182">
        <v>65.159755948532194</v>
      </c>
      <c r="F35" s="183">
        <v>44.783212582652993</v>
      </c>
      <c r="G35" s="184">
        <v>42.071617351675215</v>
      </c>
      <c r="H35" s="8"/>
      <c r="I35" s="184">
        <v>96.317161650596091</v>
      </c>
      <c r="J35" s="183">
        <v>97.186593349780921</v>
      </c>
      <c r="K35" s="184">
        <v>96.31952800192343</v>
      </c>
      <c r="L35" s="8"/>
      <c r="M35" s="183">
        <v>88.239816774173946</v>
      </c>
      <c r="N35" s="183">
        <v>85.299577478640543</v>
      </c>
      <c r="O35" s="184">
        <v>81.026613836839346</v>
      </c>
      <c r="P35" s="185">
        <v>974.43724832145438</v>
      </c>
    </row>
    <row r="36" spans="4:16" x14ac:dyDescent="0.25">
      <c r="D36" s="9" t="s">
        <v>123</v>
      </c>
      <c r="E36" s="182">
        <v>62.501323987540978</v>
      </c>
      <c r="F36" s="183">
        <v>40.490551600888701</v>
      </c>
      <c r="G36" s="184">
        <v>38.360190693311147</v>
      </c>
      <c r="H36" s="8"/>
      <c r="I36" s="184">
        <v>95.698064442354919</v>
      </c>
      <c r="J36" s="183">
        <v>96.245775549084001</v>
      </c>
      <c r="K36" s="184">
        <v>95.496843362004554</v>
      </c>
      <c r="L36" s="8"/>
      <c r="M36" s="183">
        <v>84.887594944345679</v>
      </c>
      <c r="N36" s="183">
        <v>81.928961006088045</v>
      </c>
      <c r="O36" s="184">
        <v>76.001840565257012</v>
      </c>
      <c r="P36" s="185">
        <v>1001.3972409360152</v>
      </c>
    </row>
    <row r="37" spans="4:16" x14ac:dyDescent="0.25">
      <c r="D37" s="9" t="s">
        <v>124</v>
      </c>
      <c r="E37" s="182">
        <v>51.079502631674153</v>
      </c>
      <c r="F37" s="183">
        <v>32.797865466781431</v>
      </c>
      <c r="G37" s="184">
        <v>30.854620201063863</v>
      </c>
      <c r="H37" s="8"/>
      <c r="I37" s="184">
        <v>96.112109187463304</v>
      </c>
      <c r="J37" s="183">
        <v>97.348928965028989</v>
      </c>
      <c r="K37" s="184">
        <v>95.275082891200938</v>
      </c>
      <c r="L37" s="8"/>
      <c r="M37" s="183">
        <v>82.656697673460343</v>
      </c>
      <c r="N37" s="183">
        <v>79.728372341682999</v>
      </c>
      <c r="O37" s="184">
        <v>75.855508933134345</v>
      </c>
      <c r="P37" s="185">
        <v>941.2842340579474</v>
      </c>
    </row>
    <row r="38" spans="4:16" x14ac:dyDescent="0.25">
      <c r="D38" s="9" t="s">
        <v>125</v>
      </c>
      <c r="E38" s="182">
        <v>45.391024451276387</v>
      </c>
      <c r="F38" s="183">
        <v>29.293002378526644</v>
      </c>
      <c r="G38" s="184">
        <v>26.731867315310009</v>
      </c>
      <c r="H38" s="8"/>
      <c r="I38" s="184">
        <v>95.966586738837023</v>
      </c>
      <c r="J38" s="183">
        <v>96.675335555173547</v>
      </c>
      <c r="K38" s="184">
        <v>94.571250395940851</v>
      </c>
      <c r="L38" s="8"/>
      <c r="M38" s="183">
        <v>75.614770395446641</v>
      </c>
      <c r="N38" s="183">
        <v>72.097951788944741</v>
      </c>
      <c r="O38" s="184">
        <v>67.892944758021059</v>
      </c>
      <c r="P38" s="185">
        <v>817.5551220061343</v>
      </c>
    </row>
    <row r="39" spans="4:16" x14ac:dyDescent="0.25">
      <c r="D39" s="9" t="s">
        <v>126</v>
      </c>
      <c r="E39" s="182">
        <v>42.567266321155401</v>
      </c>
      <c r="F39" s="183">
        <v>24.571902557833226</v>
      </c>
      <c r="G39" s="184">
        <v>21.632332033475528</v>
      </c>
      <c r="H39" s="8"/>
      <c r="I39" s="184">
        <v>95.354518999503966</v>
      </c>
      <c r="J39" s="183">
        <v>96.2693610391633</v>
      </c>
      <c r="K39" s="184">
        <v>93.343855724226245</v>
      </c>
      <c r="L39" s="8"/>
      <c r="M39" s="183">
        <v>64.886310155390106</v>
      </c>
      <c r="N39" s="183">
        <v>62.655497527522307</v>
      </c>
      <c r="O39" s="184">
        <v>60.618451360733758</v>
      </c>
      <c r="P39" s="185">
        <v>900.10848273504996</v>
      </c>
    </row>
    <row r="40" spans="4:16" x14ac:dyDescent="0.25">
      <c r="D40" s="292" t="s">
        <v>127</v>
      </c>
      <c r="E40" s="293"/>
      <c r="F40" s="293"/>
      <c r="G40" s="293"/>
      <c r="H40" s="293"/>
      <c r="I40" s="293"/>
      <c r="J40" s="293"/>
      <c r="K40" s="293"/>
      <c r="L40" s="293"/>
      <c r="M40" s="293"/>
      <c r="N40" s="293"/>
      <c r="O40" s="293"/>
      <c r="P40" s="294"/>
    </row>
    <row r="41" spans="4:16" x14ac:dyDescent="0.25">
      <c r="D41" s="295" t="s">
        <v>128</v>
      </c>
      <c r="E41" s="296"/>
      <c r="F41" s="296"/>
      <c r="G41" s="296"/>
      <c r="H41" s="296"/>
      <c r="I41" s="296"/>
      <c r="J41" s="296"/>
      <c r="K41" s="296"/>
      <c r="L41" s="296"/>
      <c r="M41" s="296"/>
      <c r="N41" s="296"/>
      <c r="O41" s="296"/>
      <c r="P41" s="297"/>
    </row>
    <row r="42" spans="4:16" x14ac:dyDescent="0.25">
      <c r="D42" s="295" t="s">
        <v>129</v>
      </c>
      <c r="E42" s="296"/>
      <c r="F42" s="296"/>
      <c r="G42" s="296"/>
      <c r="H42" s="296"/>
      <c r="I42" s="296"/>
      <c r="J42" s="296"/>
      <c r="K42" s="296"/>
      <c r="L42" s="296"/>
      <c r="M42" s="296"/>
      <c r="N42" s="296"/>
      <c r="O42" s="296"/>
      <c r="P42" s="297"/>
    </row>
    <row r="43" spans="4:16" x14ac:dyDescent="0.25">
      <c r="D43" s="291" t="s">
        <v>265</v>
      </c>
      <c r="E43" s="291"/>
      <c r="F43" s="291"/>
      <c r="G43" s="291"/>
    </row>
  </sheetData>
  <mergeCells count="17">
    <mergeCell ref="D43:G43"/>
    <mergeCell ref="D40:P40"/>
    <mergeCell ref="D41:P41"/>
    <mergeCell ref="D42:P42"/>
    <mergeCell ref="D8:P8"/>
    <mergeCell ref="D9:D11"/>
    <mergeCell ref="E9:O9"/>
    <mergeCell ref="P9:P11"/>
    <mergeCell ref="E10:G10"/>
    <mergeCell ref="H10:H11"/>
    <mergeCell ref="I10:I11"/>
    <mergeCell ref="J10:K10"/>
    <mergeCell ref="M10:O10"/>
    <mergeCell ref="S8:T8"/>
    <mergeCell ref="D2:O2"/>
    <mergeCell ref="D3:O3"/>
    <mergeCell ref="D6:J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F3:F7"/>
  <sheetViews>
    <sheetView workbookViewId="0">
      <selection activeCell="F12" sqref="F12"/>
    </sheetView>
  </sheetViews>
  <sheetFormatPr defaultRowHeight="15.75" x14ac:dyDescent="0.25"/>
  <cols>
    <col min="6" max="6" width="63" customWidth="1"/>
  </cols>
  <sheetData>
    <row r="3" spans="6:6" ht="45" x14ac:dyDescent="0.25">
      <c r="F3" s="27" t="s">
        <v>193</v>
      </c>
    </row>
    <row r="4" spans="6:6" ht="39" customHeight="1" x14ac:dyDescent="0.25">
      <c r="F4" s="32" t="s">
        <v>73</v>
      </c>
    </row>
    <row r="7" spans="6:6" x14ac:dyDescent="0.25">
      <c r="F7" t="s">
        <v>278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E3:E8"/>
  <sheetViews>
    <sheetView workbookViewId="0">
      <selection activeCell="E8" sqref="E8"/>
    </sheetView>
  </sheetViews>
  <sheetFormatPr defaultRowHeight="15.75" x14ac:dyDescent="0.25"/>
  <cols>
    <col min="5" max="5" width="48.625" customWidth="1"/>
  </cols>
  <sheetData>
    <row r="3" spans="5:5" ht="23.25" customHeight="1" x14ac:dyDescent="0.25">
      <c r="E3" s="27" t="s">
        <v>36</v>
      </c>
    </row>
    <row r="4" spans="5:5" ht="45.75" customHeight="1" x14ac:dyDescent="0.25">
      <c r="E4" s="33" t="s">
        <v>74</v>
      </c>
    </row>
    <row r="8" spans="5:5" x14ac:dyDescent="0.25">
      <c r="E8" t="s">
        <v>278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K17"/>
  <sheetViews>
    <sheetView zoomScale="90" zoomScaleNormal="90" workbookViewId="0">
      <selection activeCell="B8" sqref="B8"/>
    </sheetView>
  </sheetViews>
  <sheetFormatPr defaultRowHeight="15.75" x14ac:dyDescent="0.25"/>
  <cols>
    <col min="1" max="1" width="9" style="52"/>
    <col min="2" max="2" width="24.75" style="129" customWidth="1"/>
    <col min="3" max="3" width="17" style="129" customWidth="1"/>
    <col min="4" max="4" width="16.75" style="129" customWidth="1"/>
    <col min="5" max="5" width="31.5" style="52" bestFit="1" customWidth="1"/>
    <col min="6" max="9" width="17.125" style="52" bestFit="1" customWidth="1"/>
    <col min="10" max="10" width="14.375" style="52" customWidth="1"/>
    <col min="11" max="11" width="16" style="52" customWidth="1"/>
    <col min="12" max="16384" width="9" style="52"/>
  </cols>
  <sheetData>
    <row r="2" spans="2:11" ht="30" customHeight="1" x14ac:dyDescent="0.25">
      <c r="B2" s="262" t="s">
        <v>38</v>
      </c>
      <c r="C2" s="262"/>
      <c r="D2" s="262"/>
      <c r="E2" s="262"/>
      <c r="F2" s="262"/>
      <c r="G2" s="262"/>
      <c r="H2" s="262"/>
      <c r="I2" s="262"/>
    </row>
    <row r="3" spans="2:11" ht="30" customHeight="1" x14ac:dyDescent="0.25">
      <c r="B3" s="250" t="s">
        <v>75</v>
      </c>
      <c r="C3" s="250"/>
      <c r="D3" s="250"/>
      <c r="E3" s="250"/>
      <c r="F3" s="250"/>
      <c r="G3" s="250"/>
      <c r="H3" s="250"/>
      <c r="I3" s="250"/>
    </row>
    <row r="4" spans="2:11" ht="15" customHeight="1" x14ac:dyDescent="0.25">
      <c r="B4" s="186"/>
      <c r="C4" s="186"/>
      <c r="D4" s="186"/>
      <c r="E4" s="186"/>
      <c r="F4" s="186"/>
      <c r="G4" s="186"/>
      <c r="H4" s="186"/>
      <c r="I4" s="186"/>
    </row>
    <row r="5" spans="2:11" ht="15" customHeight="1" x14ac:dyDescent="0.25">
      <c r="B5" s="186"/>
      <c r="C5" s="186"/>
      <c r="D5" s="186"/>
      <c r="E5" s="186"/>
      <c r="F5" s="186"/>
      <c r="G5" s="186"/>
      <c r="H5" s="186"/>
      <c r="I5" s="186"/>
    </row>
    <row r="6" spans="2:11" ht="15" customHeight="1" x14ac:dyDescent="0.25">
      <c r="B6" s="186"/>
      <c r="C6" s="186"/>
      <c r="D6" s="186"/>
      <c r="E6" s="186"/>
      <c r="F6" s="186"/>
      <c r="G6" s="186"/>
      <c r="H6" s="186"/>
      <c r="I6" s="186"/>
    </row>
    <row r="7" spans="2:11" ht="15.75" customHeight="1" x14ac:dyDescent="0.25">
      <c r="B7" s="306" t="s">
        <v>468</v>
      </c>
      <c r="C7" s="306"/>
      <c r="D7" s="306"/>
      <c r="E7" s="306"/>
      <c r="F7" s="306"/>
      <c r="G7" s="306"/>
      <c r="H7" s="306"/>
      <c r="I7" s="306"/>
      <c r="J7" s="306"/>
      <c r="K7" s="306"/>
    </row>
    <row r="8" spans="2:11" x14ac:dyDescent="0.25">
      <c r="B8" s="187" t="s">
        <v>88</v>
      </c>
      <c r="C8" s="187">
        <v>2015</v>
      </c>
      <c r="D8" s="187">
        <v>2016</v>
      </c>
      <c r="E8" s="188">
        <v>2017</v>
      </c>
      <c r="F8" s="188">
        <v>2018</v>
      </c>
      <c r="G8" s="188">
        <v>2019</v>
      </c>
      <c r="H8" s="189">
        <v>2020</v>
      </c>
      <c r="I8" s="188">
        <v>2021</v>
      </c>
      <c r="J8" s="188">
        <v>2022</v>
      </c>
      <c r="K8" s="188">
        <v>2023</v>
      </c>
    </row>
    <row r="9" spans="2:11" x14ac:dyDescent="0.25">
      <c r="B9" s="174" t="s">
        <v>269</v>
      </c>
      <c r="C9" s="190">
        <v>1904483139</v>
      </c>
      <c r="D9" s="190">
        <v>1174910339</v>
      </c>
      <c r="E9" s="191">
        <v>1209474442</v>
      </c>
      <c r="F9" s="191">
        <v>1526897522</v>
      </c>
      <c r="G9" s="192">
        <v>1711449972</v>
      </c>
      <c r="H9" s="193">
        <v>1533106969</v>
      </c>
      <c r="I9" s="192">
        <v>1381376309</v>
      </c>
      <c r="J9" s="192">
        <v>1804836337</v>
      </c>
      <c r="K9" s="194">
        <v>1650652914.703589</v>
      </c>
    </row>
    <row r="10" spans="2:11" x14ac:dyDescent="0.25">
      <c r="B10" s="174" t="s">
        <v>270</v>
      </c>
      <c r="C10" s="190">
        <v>1750184624</v>
      </c>
      <c r="D10" s="190">
        <v>1204585512</v>
      </c>
      <c r="E10" s="191">
        <v>1399922394</v>
      </c>
      <c r="F10" s="191">
        <v>1445529936</v>
      </c>
      <c r="G10" s="192">
        <v>2090317459</v>
      </c>
      <c r="H10" s="193">
        <v>2123145818</v>
      </c>
      <c r="I10" s="192">
        <v>1435720440</v>
      </c>
      <c r="J10" s="192">
        <v>2764058377</v>
      </c>
      <c r="K10" s="192">
        <v>2581977001.2914562</v>
      </c>
    </row>
    <row r="11" spans="2:11" x14ac:dyDescent="0.25">
      <c r="B11" s="174" t="s">
        <v>271</v>
      </c>
      <c r="C11" s="190">
        <v>64132048</v>
      </c>
      <c r="D11" s="190">
        <v>30697665</v>
      </c>
      <c r="E11" s="191">
        <v>41097061</v>
      </c>
      <c r="F11" s="191">
        <v>57287213</v>
      </c>
      <c r="G11" s="192">
        <v>64815098</v>
      </c>
      <c r="H11" s="193">
        <v>70203118</v>
      </c>
      <c r="I11" s="192">
        <v>77485270</v>
      </c>
      <c r="J11" s="192">
        <v>72224008</v>
      </c>
      <c r="K11" s="192"/>
    </row>
    <row r="12" spans="2:11" x14ac:dyDescent="0.25">
      <c r="B12" s="174"/>
      <c r="C12" s="190"/>
      <c r="D12" s="190"/>
      <c r="E12" s="191"/>
      <c r="F12" s="191"/>
      <c r="G12" s="192"/>
      <c r="H12" s="192"/>
      <c r="I12" s="192"/>
      <c r="J12" s="192"/>
      <c r="K12" s="192"/>
    </row>
    <row r="13" spans="2:11" x14ac:dyDescent="0.25">
      <c r="B13" s="174" t="s">
        <v>272</v>
      </c>
      <c r="C13" s="195" t="s">
        <v>274</v>
      </c>
      <c r="D13" s="196">
        <v>60372838</v>
      </c>
      <c r="E13" s="197">
        <v>231545014</v>
      </c>
      <c r="F13" s="198" t="s">
        <v>273</v>
      </c>
      <c r="G13" s="199">
        <v>443682584</v>
      </c>
      <c r="H13" s="199">
        <v>660241968</v>
      </c>
      <c r="I13" s="199">
        <v>131829403</v>
      </c>
      <c r="J13" s="192">
        <v>1031446048</v>
      </c>
      <c r="K13" s="192"/>
    </row>
    <row r="14" spans="2:11" x14ac:dyDescent="0.25">
      <c r="B14" s="200" t="s">
        <v>276</v>
      </c>
      <c r="C14" s="201">
        <v>21300000000000</v>
      </c>
      <c r="D14" s="201">
        <v>20900000000000</v>
      </c>
      <c r="E14" s="201">
        <v>2.2999999999999998E+25</v>
      </c>
      <c r="F14" s="201">
        <v>25190000000000</v>
      </c>
      <c r="G14" s="201">
        <v>24730000000000</v>
      </c>
      <c r="H14" s="201">
        <v>22360000000000</v>
      </c>
      <c r="I14" s="202">
        <v>27930000000000</v>
      </c>
      <c r="J14" s="192">
        <v>28140000000000</v>
      </c>
      <c r="K14" s="192">
        <v>31130000000000</v>
      </c>
    </row>
    <row r="15" spans="2:11" ht="30" x14ac:dyDescent="0.25">
      <c r="B15" s="203" t="s">
        <v>275</v>
      </c>
      <c r="C15" s="204">
        <f>(C10/C14)*100</f>
        <v>8.2168292206572773E-3</v>
      </c>
      <c r="D15" s="204">
        <f t="shared" ref="D15:K15" si="0">(D10/D14)*100</f>
        <v>5.7635670430622012E-3</v>
      </c>
      <c r="E15" s="204">
        <f t="shared" si="0"/>
        <v>6.0866191043478263E-15</v>
      </c>
      <c r="F15" s="204">
        <f t="shared" si="0"/>
        <v>5.7385070901151249E-3</v>
      </c>
      <c r="G15" s="204">
        <f t="shared" si="0"/>
        <v>8.4525574565305298E-3</v>
      </c>
      <c r="H15" s="205">
        <f t="shared" si="0"/>
        <v>9.4952854114490164E-3</v>
      </c>
      <c r="I15" s="204">
        <f t="shared" si="0"/>
        <v>5.1404240601503762E-3</v>
      </c>
      <c r="J15" s="204">
        <f t="shared" si="0"/>
        <v>9.8225244385216782E-3</v>
      </c>
      <c r="K15" s="204">
        <f t="shared" si="0"/>
        <v>8.2941760401267477E-3</v>
      </c>
    </row>
    <row r="16" spans="2:11" ht="21" customHeight="1" x14ac:dyDescent="0.25">
      <c r="B16" s="305" t="s">
        <v>268</v>
      </c>
      <c r="C16" s="305"/>
      <c r="D16" s="305"/>
      <c r="E16" s="206"/>
    </row>
    <row r="17" spans="2:5" ht="18" customHeight="1" x14ac:dyDescent="0.25">
      <c r="B17" s="304" t="s">
        <v>467</v>
      </c>
      <c r="C17" s="304"/>
      <c r="D17" s="304"/>
      <c r="E17" s="304"/>
    </row>
  </sheetData>
  <mergeCells count="5">
    <mergeCell ref="B2:I2"/>
    <mergeCell ref="B3:I3"/>
    <mergeCell ref="B17:E17"/>
    <mergeCell ref="B16:D16"/>
    <mergeCell ref="B7:K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E4:G9"/>
  <sheetViews>
    <sheetView zoomScale="90" zoomScaleNormal="90" workbookViewId="0">
      <selection activeCell="G8" sqref="G8"/>
    </sheetView>
  </sheetViews>
  <sheetFormatPr defaultRowHeight="15.75" x14ac:dyDescent="0.25"/>
  <cols>
    <col min="5" max="5" width="73" customWidth="1"/>
  </cols>
  <sheetData>
    <row r="4" spans="5:7" s="34" customFormat="1" ht="45" customHeight="1" x14ac:dyDescent="0.25">
      <c r="E4" s="307" t="s">
        <v>40</v>
      </c>
      <c r="F4" s="307"/>
      <c r="G4" s="307"/>
    </row>
    <row r="5" spans="5:7" s="34" customFormat="1" ht="45" customHeight="1" x14ac:dyDescent="0.25">
      <c r="E5" s="308" t="s">
        <v>76</v>
      </c>
      <c r="F5" s="308"/>
      <c r="G5" s="308"/>
    </row>
    <row r="8" spans="5:7" ht="242.25" x14ac:dyDescent="0.25">
      <c r="E8" s="207" t="s">
        <v>431</v>
      </c>
    </row>
    <row r="9" spans="5:7" x14ac:dyDescent="0.25">
      <c r="E9" s="99" t="s">
        <v>432</v>
      </c>
    </row>
  </sheetData>
  <mergeCells count="2">
    <mergeCell ref="E4:G4"/>
    <mergeCell ref="E5:G5"/>
  </mergeCells>
  <hyperlinks>
    <hyperlink ref="E9" r:id="rId1" xr:uid="{DA52AD2B-73FD-4384-B4F2-B312EA6EF4E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G3:L14"/>
  <sheetViews>
    <sheetView workbookViewId="0">
      <selection activeCell="H13" sqref="H13"/>
    </sheetView>
  </sheetViews>
  <sheetFormatPr defaultRowHeight="15.75" x14ac:dyDescent="0.25"/>
  <cols>
    <col min="1" max="6" width="9" style="52"/>
    <col min="7" max="7" width="9" style="52" customWidth="1"/>
    <col min="8" max="16384" width="9" style="52"/>
  </cols>
  <sheetData>
    <row r="3" spans="7:12" ht="27.75" customHeight="1" x14ac:dyDescent="0.25">
      <c r="G3" s="262" t="s">
        <v>44</v>
      </c>
      <c r="H3" s="262"/>
      <c r="I3" s="262"/>
      <c r="J3" s="262"/>
      <c r="K3" s="262"/>
      <c r="L3" s="262"/>
    </row>
    <row r="4" spans="7:12" ht="61.5" customHeight="1" x14ac:dyDescent="0.25">
      <c r="G4" s="250" t="s">
        <v>77</v>
      </c>
      <c r="H4" s="250"/>
      <c r="I4" s="250"/>
      <c r="J4" s="250"/>
      <c r="K4" s="250"/>
      <c r="L4" s="250"/>
    </row>
    <row r="7" spans="7:12" x14ac:dyDescent="0.25">
      <c r="G7" s="208" t="s">
        <v>435</v>
      </c>
      <c r="H7" s="209"/>
      <c r="I7" s="209"/>
      <c r="J7" s="209"/>
      <c r="K7" s="209"/>
      <c r="L7" s="209"/>
    </row>
    <row r="8" spans="7:12" x14ac:dyDescent="0.25">
      <c r="G8" s="309" t="s">
        <v>436</v>
      </c>
      <c r="H8" s="309"/>
      <c r="I8" s="309"/>
      <c r="J8" s="309"/>
      <c r="K8" s="309"/>
      <c r="L8" s="309"/>
    </row>
    <row r="9" spans="7:12" x14ac:dyDescent="0.25">
      <c r="G9" s="309"/>
      <c r="H9" s="309"/>
      <c r="I9" s="309"/>
      <c r="J9" s="309"/>
      <c r="K9" s="309"/>
      <c r="L9" s="309"/>
    </row>
    <row r="10" spans="7:12" x14ac:dyDescent="0.25">
      <c r="G10" s="309"/>
      <c r="H10" s="309"/>
      <c r="I10" s="309"/>
      <c r="J10" s="309"/>
      <c r="K10" s="309"/>
      <c r="L10" s="309"/>
    </row>
    <row r="11" spans="7:12" ht="21.75" customHeight="1" x14ac:dyDescent="0.25">
      <c r="G11" s="309"/>
      <c r="H11" s="309"/>
      <c r="I11" s="309"/>
      <c r="J11" s="309"/>
      <c r="K11" s="309"/>
      <c r="L11" s="309"/>
    </row>
    <row r="12" spans="7:12" x14ac:dyDescent="0.25">
      <c r="G12" s="98" t="s">
        <v>437</v>
      </c>
      <c r="H12" s="98"/>
      <c r="I12" s="98"/>
      <c r="J12" s="98"/>
      <c r="K12" s="98"/>
      <c r="L12" s="98"/>
    </row>
    <row r="13" spans="7:12" x14ac:dyDescent="0.25">
      <c r="G13" s="98" t="s">
        <v>439</v>
      </c>
      <c r="H13" s="210" t="s">
        <v>438</v>
      </c>
      <c r="I13" s="98"/>
      <c r="J13" s="98"/>
      <c r="K13" s="98"/>
      <c r="L13" s="98"/>
    </row>
    <row r="14" spans="7:12" x14ac:dyDescent="0.25">
      <c r="G14" s="98"/>
      <c r="H14" s="98"/>
      <c r="I14" s="98"/>
      <c r="J14" s="98"/>
      <c r="K14" s="98"/>
      <c r="L14" s="98"/>
    </row>
  </sheetData>
  <mergeCells count="3">
    <mergeCell ref="G3:L3"/>
    <mergeCell ref="G4:L4"/>
    <mergeCell ref="G8:L11"/>
  </mergeCells>
  <hyperlinks>
    <hyperlink ref="H13" r:id="rId1" xr:uid="{DA71DCFE-6609-41F1-BA93-A63F052005DA}"/>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F4:F8"/>
  <sheetViews>
    <sheetView workbookViewId="0">
      <selection activeCell="D4" sqref="D4"/>
    </sheetView>
  </sheetViews>
  <sheetFormatPr defaultRowHeight="15.75" x14ac:dyDescent="0.25"/>
  <cols>
    <col min="6" max="6" width="60.75" customWidth="1"/>
  </cols>
  <sheetData>
    <row r="4" spans="6:6" s="34" customFormat="1" ht="30" x14ac:dyDescent="0.25">
      <c r="F4" s="27" t="s">
        <v>46</v>
      </c>
    </row>
    <row r="5" spans="6:6" s="34" customFormat="1" ht="164.25" customHeight="1" x14ac:dyDescent="0.25">
      <c r="F5" s="26" t="s">
        <v>202</v>
      </c>
    </row>
    <row r="8" spans="6:6" x14ac:dyDescent="0.25">
      <c r="F8" t="s">
        <v>278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E3:E7"/>
  <sheetViews>
    <sheetView workbookViewId="0">
      <selection activeCell="B6" sqref="B6"/>
    </sheetView>
  </sheetViews>
  <sheetFormatPr defaultRowHeight="15.75" x14ac:dyDescent="0.25"/>
  <cols>
    <col min="5" max="5" width="66.5" customWidth="1"/>
  </cols>
  <sheetData>
    <row r="3" spans="5:5" s="34" customFormat="1" ht="30" x14ac:dyDescent="0.25">
      <c r="E3" s="27" t="s">
        <v>48</v>
      </c>
    </row>
    <row r="4" spans="5:5" s="34" customFormat="1" ht="111" customHeight="1" x14ac:dyDescent="0.25">
      <c r="E4" s="26" t="s">
        <v>78</v>
      </c>
    </row>
    <row r="7" spans="5:5" x14ac:dyDescent="0.25">
      <c r="E7" t="s">
        <v>279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E2:E6"/>
  <sheetViews>
    <sheetView workbookViewId="0">
      <selection activeCell="E7" sqref="E7"/>
    </sheetView>
  </sheetViews>
  <sheetFormatPr defaultRowHeight="15.75" x14ac:dyDescent="0.25"/>
  <cols>
    <col min="5" max="5" width="62.125" customWidth="1"/>
  </cols>
  <sheetData>
    <row r="2" spans="5:5" s="34" customFormat="1" ht="45" x14ac:dyDescent="0.25">
      <c r="E2" s="36" t="s">
        <v>51</v>
      </c>
    </row>
    <row r="3" spans="5:5" s="34" customFormat="1" ht="60" x14ac:dyDescent="0.25">
      <c r="E3" s="26" t="s">
        <v>79</v>
      </c>
    </row>
    <row r="6" spans="5:5" x14ac:dyDescent="0.25">
      <c r="E6" t="s">
        <v>278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2:R42"/>
  <sheetViews>
    <sheetView topLeftCell="C7" zoomScale="80" zoomScaleNormal="80" workbookViewId="0">
      <selection activeCell="K29" sqref="K29"/>
    </sheetView>
  </sheetViews>
  <sheetFormatPr defaultRowHeight="15.75" x14ac:dyDescent="0.25"/>
  <cols>
    <col min="1" max="3" width="9" style="52"/>
    <col min="4" max="4" width="16" style="52" customWidth="1"/>
    <col min="5" max="5" width="21.875" style="52" customWidth="1"/>
    <col min="6" max="6" width="9" style="52"/>
    <col min="7" max="7" width="11.875" style="52" customWidth="1"/>
    <col min="8" max="9" width="9" style="52"/>
    <col min="10" max="10" width="25.5" style="52" customWidth="1"/>
    <col min="11" max="13" width="10.125" style="52" bestFit="1" customWidth="1"/>
    <col min="14" max="14" width="11.125" style="52" bestFit="1" customWidth="1"/>
    <col min="15" max="15" width="13.75" style="52" customWidth="1"/>
    <col min="16" max="16384" width="9" style="52"/>
  </cols>
  <sheetData>
    <row r="2" spans="4:18" ht="36" customHeight="1" x14ac:dyDescent="0.25">
      <c r="D2" s="249" t="s">
        <v>17</v>
      </c>
      <c r="E2" s="249"/>
      <c r="F2" s="249"/>
      <c r="G2" s="249"/>
      <c r="H2" s="249"/>
    </row>
    <row r="3" spans="4:18" ht="267" customHeight="1" x14ac:dyDescent="0.25">
      <c r="D3" s="250" t="s">
        <v>63</v>
      </c>
      <c r="E3" s="250"/>
      <c r="F3" s="250"/>
      <c r="G3" s="250"/>
      <c r="H3" s="250"/>
    </row>
    <row r="5" spans="4:18" x14ac:dyDescent="0.25">
      <c r="J5" s="80" t="s">
        <v>304</v>
      </c>
      <c r="K5" s="80"/>
      <c r="L5" s="80"/>
      <c r="M5" s="80"/>
      <c r="N5" s="80"/>
      <c r="O5" s="80"/>
      <c r="P5" s="80"/>
      <c r="Q5" s="80"/>
      <c r="R5" s="80"/>
    </row>
    <row r="7" spans="4:18" ht="39" customHeight="1" x14ac:dyDescent="0.25">
      <c r="D7" s="251" t="s">
        <v>233</v>
      </c>
      <c r="E7" s="251"/>
      <c r="F7" s="251"/>
      <c r="G7" s="251"/>
      <c r="J7" s="245" t="s">
        <v>288</v>
      </c>
      <c r="K7" s="246"/>
      <c r="L7" s="246"/>
      <c r="M7" s="246"/>
      <c r="N7" s="246"/>
      <c r="O7" s="247"/>
    </row>
    <row r="8" spans="4:18" ht="51" customHeight="1" x14ac:dyDescent="0.25">
      <c r="D8" s="81" t="s">
        <v>88</v>
      </c>
      <c r="E8" s="82" t="s">
        <v>230</v>
      </c>
      <c r="F8" s="82" t="s">
        <v>231</v>
      </c>
      <c r="G8" s="82" t="s">
        <v>232</v>
      </c>
      <c r="J8" s="83"/>
      <c r="K8" s="83">
        <v>2020</v>
      </c>
      <c r="L8" s="83">
        <v>2021</v>
      </c>
      <c r="M8" s="84" t="s">
        <v>290</v>
      </c>
      <c r="N8" s="85" t="s">
        <v>291</v>
      </c>
      <c r="O8" s="85" t="s">
        <v>464</v>
      </c>
    </row>
    <row r="9" spans="4:18" x14ac:dyDescent="0.25">
      <c r="D9" s="77">
        <v>2000</v>
      </c>
      <c r="E9" s="77"/>
      <c r="F9" s="77">
        <v>1673940</v>
      </c>
      <c r="G9" s="86"/>
      <c r="J9" s="87" t="s">
        <v>284</v>
      </c>
      <c r="K9" s="88">
        <v>2928</v>
      </c>
      <c r="L9" s="88">
        <v>8137</v>
      </c>
      <c r="M9" s="88">
        <v>11454</v>
      </c>
      <c r="N9" s="88">
        <v>12160</v>
      </c>
      <c r="O9" s="88">
        <v>6778</v>
      </c>
    </row>
    <row r="10" spans="4:18" x14ac:dyDescent="0.25">
      <c r="D10" s="77">
        <v>2001</v>
      </c>
      <c r="E10" s="77"/>
      <c r="F10" s="77">
        <v>2374188</v>
      </c>
      <c r="G10" s="86"/>
      <c r="J10" s="87" t="s">
        <v>285</v>
      </c>
      <c r="K10" s="88">
        <v>2203</v>
      </c>
      <c r="L10" s="88">
        <v>3693</v>
      </c>
      <c r="M10" s="88">
        <v>5524</v>
      </c>
      <c r="N10" s="88">
        <v>9809</v>
      </c>
      <c r="O10" s="88">
        <v>6482</v>
      </c>
    </row>
    <row r="11" spans="4:18" x14ac:dyDescent="0.25">
      <c r="D11" s="77">
        <v>2002</v>
      </c>
      <c r="E11" s="77"/>
      <c r="F11" s="77">
        <v>3230155</v>
      </c>
      <c r="G11" s="86"/>
      <c r="J11" s="87" t="s">
        <v>286</v>
      </c>
      <c r="K11" s="88">
        <v>1934</v>
      </c>
      <c r="L11" s="88">
        <v>4039</v>
      </c>
      <c r="M11" s="88">
        <v>7285</v>
      </c>
      <c r="N11" s="88">
        <v>12407</v>
      </c>
      <c r="O11" s="88">
        <v>5841</v>
      </c>
    </row>
    <row r="12" spans="4:18" x14ac:dyDescent="0.25">
      <c r="D12" s="77">
        <v>2003</v>
      </c>
      <c r="E12" s="77"/>
      <c r="F12" s="77">
        <v>4199916</v>
      </c>
      <c r="G12" s="86"/>
      <c r="J12" s="87" t="s">
        <v>287</v>
      </c>
      <c r="K12" s="87"/>
      <c r="L12" s="88">
        <v>140</v>
      </c>
      <c r="M12" s="88">
        <v>87</v>
      </c>
      <c r="N12" s="88">
        <v>375</v>
      </c>
      <c r="O12" s="88">
        <v>101</v>
      </c>
    </row>
    <row r="13" spans="4:18" x14ac:dyDescent="0.25">
      <c r="D13" s="77">
        <v>2004</v>
      </c>
      <c r="E13" s="77"/>
      <c r="F13" s="77">
        <v>5105290</v>
      </c>
      <c r="G13" s="86"/>
      <c r="J13" s="89" t="s">
        <v>292</v>
      </c>
      <c r="K13" s="90">
        <f>SUM(K9:K12)</f>
        <v>7065</v>
      </c>
      <c r="L13" s="90">
        <f t="shared" ref="L13:O13" si="0">SUM(L9:L12)</f>
        <v>16009</v>
      </c>
      <c r="M13" s="90">
        <f t="shared" si="0"/>
        <v>24350</v>
      </c>
      <c r="N13" s="90">
        <f t="shared" si="0"/>
        <v>34751</v>
      </c>
      <c r="O13" s="90">
        <f t="shared" si="0"/>
        <v>19202</v>
      </c>
    </row>
    <row r="14" spans="4:18" x14ac:dyDescent="0.25">
      <c r="D14" s="77">
        <v>2005</v>
      </c>
      <c r="E14" s="77"/>
      <c r="F14" s="77">
        <v>6105915</v>
      </c>
      <c r="G14" s="86"/>
      <c r="J14" s="87"/>
      <c r="K14" s="88"/>
      <c r="L14" s="88"/>
      <c r="M14" s="88"/>
      <c r="N14" s="88"/>
      <c r="O14" s="88"/>
    </row>
    <row r="15" spans="4:18" x14ac:dyDescent="0.25">
      <c r="D15" s="77">
        <v>2006</v>
      </c>
      <c r="E15" s="77">
        <v>1740</v>
      </c>
      <c r="F15" s="77">
        <v>7206325</v>
      </c>
      <c r="G15" s="86">
        <v>24.145455554668988</v>
      </c>
      <c r="J15" s="87" t="s">
        <v>293</v>
      </c>
      <c r="K15" s="91">
        <v>38719.468999999997</v>
      </c>
      <c r="L15" s="91">
        <v>61226.087</v>
      </c>
      <c r="M15" s="91">
        <v>93687.387000000002</v>
      </c>
      <c r="N15" s="91">
        <v>127066.007</v>
      </c>
      <c r="O15" s="91">
        <v>155720.41067971155</v>
      </c>
    </row>
    <row r="16" spans="4:18" x14ac:dyDescent="0.25">
      <c r="D16" s="77">
        <v>2007</v>
      </c>
      <c r="E16" s="77">
        <v>2367.9</v>
      </c>
      <c r="F16" s="77">
        <v>8060532</v>
      </c>
      <c r="G16" s="86">
        <v>29.376472917668462</v>
      </c>
      <c r="J16" s="89" t="s">
        <v>289</v>
      </c>
      <c r="K16" s="92">
        <f>(K13/K15)*100</f>
        <v>18.246634529001419</v>
      </c>
      <c r="L16" s="92">
        <f t="shared" ref="L16:O16" si="1">(L13/L15)*100</f>
        <v>26.147351209950752</v>
      </c>
      <c r="M16" s="92">
        <f t="shared" si="1"/>
        <v>25.990691788639598</v>
      </c>
      <c r="N16" s="92">
        <f t="shared" si="1"/>
        <v>27.348777867868314</v>
      </c>
      <c r="O16" s="92">
        <f t="shared" si="1"/>
        <v>12.331074594643221</v>
      </c>
    </row>
    <row r="17" spans="4:11" x14ac:dyDescent="0.25">
      <c r="D17" s="77">
        <v>2008</v>
      </c>
      <c r="E17" s="77">
        <v>2354.6999999999998</v>
      </c>
      <c r="F17" s="77">
        <v>9698055</v>
      </c>
      <c r="G17" s="86">
        <v>24.280126272742315</v>
      </c>
      <c r="J17" s="93" t="s">
        <v>303</v>
      </c>
      <c r="K17" s="49"/>
    </row>
    <row r="18" spans="4:11" x14ac:dyDescent="0.25">
      <c r="D18" s="77">
        <v>2009</v>
      </c>
      <c r="E18" s="77">
        <v>2944.6</v>
      </c>
      <c r="F18" s="77">
        <v>10683416</v>
      </c>
      <c r="G18" s="86">
        <v>27.562345227406666</v>
      </c>
      <c r="J18" s="94" t="s">
        <v>294</v>
      </c>
      <c r="K18" s="95" t="s">
        <v>295</v>
      </c>
    </row>
    <row r="19" spans="4:11" x14ac:dyDescent="0.25">
      <c r="D19" s="77">
        <v>2010</v>
      </c>
      <c r="E19" s="77">
        <v>2606.1999999999998</v>
      </c>
      <c r="F19" s="77">
        <v>11943763</v>
      </c>
      <c r="G19" s="86">
        <v>21.820593727454238</v>
      </c>
      <c r="K19" s="95" t="s">
        <v>296</v>
      </c>
    </row>
    <row r="20" spans="4:11" x14ac:dyDescent="0.25">
      <c r="D20" s="77">
        <v>2011</v>
      </c>
      <c r="E20" s="77">
        <v>3537.5</v>
      </c>
      <c r="F20" s="77">
        <v>14451881</v>
      </c>
      <c r="G20" s="86">
        <v>24.477782511494524</v>
      </c>
      <c r="J20" s="94"/>
      <c r="K20" s="96" t="s">
        <v>298</v>
      </c>
    </row>
    <row r="21" spans="4:11" x14ac:dyDescent="0.25">
      <c r="D21" s="77">
        <v>2012</v>
      </c>
      <c r="E21" s="77">
        <v>4025.5</v>
      </c>
      <c r="F21" s="77">
        <v>16433675</v>
      </c>
      <c r="G21" s="86">
        <v>24.495433918463156</v>
      </c>
      <c r="J21" s="97" t="s">
        <v>299</v>
      </c>
    </row>
    <row r="22" spans="4:11" x14ac:dyDescent="0.25">
      <c r="D22" s="77">
        <v>2013</v>
      </c>
      <c r="E22" s="77">
        <v>3960.2</v>
      </c>
      <c r="F22" s="77">
        <v>16980663</v>
      </c>
      <c r="G22" s="86">
        <v>23.321822004240943</v>
      </c>
      <c r="J22" s="98" t="s">
        <v>465</v>
      </c>
    </row>
    <row r="23" spans="4:11" x14ac:dyDescent="0.25">
      <c r="D23" s="77">
        <v>2014</v>
      </c>
      <c r="E23" s="77">
        <v>3750.9</v>
      </c>
      <c r="F23" s="77">
        <v>17294421</v>
      </c>
      <c r="G23" s="86">
        <v>21.688497117076082</v>
      </c>
      <c r="J23" s="99" t="s">
        <v>300</v>
      </c>
    </row>
    <row r="24" spans="4:11" x14ac:dyDescent="0.25">
      <c r="D24" s="77">
        <v>2015</v>
      </c>
      <c r="E24" s="77">
        <v>3649.8</v>
      </c>
      <c r="F24" s="77">
        <v>16142345</v>
      </c>
      <c r="G24" s="86">
        <v>22.610097851334487</v>
      </c>
      <c r="J24" s="98" t="s">
        <v>301</v>
      </c>
    </row>
    <row r="25" spans="4:11" x14ac:dyDescent="0.25">
      <c r="D25" s="77">
        <v>2016</v>
      </c>
      <c r="E25" s="77">
        <v>3519</v>
      </c>
      <c r="F25" s="77">
        <v>19548192</v>
      </c>
      <c r="G25" s="86">
        <v>18.001664808694329</v>
      </c>
      <c r="J25" s="98" t="s">
        <v>302</v>
      </c>
    </row>
    <row r="26" spans="4:11" x14ac:dyDescent="0.25">
      <c r="D26" s="77">
        <v>2017</v>
      </c>
      <c r="E26" s="77">
        <v>5114.3999999999996</v>
      </c>
      <c r="F26" s="77">
        <v>26187978</v>
      </c>
      <c r="G26" s="86">
        <v>19.529571928004522</v>
      </c>
    </row>
    <row r="27" spans="4:11" x14ac:dyDescent="0.25">
      <c r="D27" s="77">
        <v>2018</v>
      </c>
      <c r="E27" s="77">
        <v>5970</v>
      </c>
      <c r="F27" s="77">
        <v>29113578</v>
      </c>
      <c r="G27" s="86">
        <v>20.505895908774939</v>
      </c>
    </row>
    <row r="28" spans="4:11" x14ac:dyDescent="0.25">
      <c r="D28" s="77">
        <v>2019</v>
      </c>
      <c r="E28" s="77">
        <v>6434.4</v>
      </c>
      <c r="F28" s="77">
        <v>30801416</v>
      </c>
      <c r="G28" s="86">
        <v>20.889948695865151</v>
      </c>
    </row>
    <row r="29" spans="4:11" x14ac:dyDescent="0.25">
      <c r="D29" s="77">
        <v>2020</v>
      </c>
      <c r="E29" s="77">
        <v>7065.3</v>
      </c>
      <c r="F29" s="77">
        <v>37030779</v>
      </c>
      <c r="G29" s="86">
        <v>19.079533811589545</v>
      </c>
    </row>
    <row r="30" spans="4:11" x14ac:dyDescent="0.25">
      <c r="D30" s="77">
        <v>2021</v>
      </c>
      <c r="E30" s="77"/>
      <c r="F30" s="77"/>
      <c r="G30" s="86"/>
    </row>
    <row r="31" spans="4:11" x14ac:dyDescent="0.25">
      <c r="D31" s="77">
        <v>2022</v>
      </c>
      <c r="E31" s="77"/>
      <c r="F31" s="77"/>
      <c r="G31" s="86"/>
    </row>
    <row r="32" spans="4:11" x14ac:dyDescent="0.25">
      <c r="D32" s="77">
        <v>2023</v>
      </c>
      <c r="E32" s="77"/>
      <c r="F32" s="77"/>
      <c r="G32" s="86"/>
    </row>
    <row r="33" spans="4:7" x14ac:dyDescent="0.25">
      <c r="D33" s="77">
        <v>2024</v>
      </c>
      <c r="E33" s="77"/>
      <c r="F33" s="77"/>
      <c r="G33" s="86"/>
    </row>
    <row r="34" spans="4:7" x14ac:dyDescent="0.25">
      <c r="D34" s="248" t="s">
        <v>234</v>
      </c>
      <c r="E34" s="248"/>
      <c r="F34" s="248"/>
      <c r="G34" s="248"/>
    </row>
    <row r="35" spans="4:7" x14ac:dyDescent="0.25">
      <c r="D35" s="100"/>
      <c r="E35" s="100"/>
      <c r="F35" s="100"/>
      <c r="G35" s="100"/>
    </row>
    <row r="36" spans="4:7" x14ac:dyDescent="0.25">
      <c r="D36" s="100"/>
      <c r="E36" s="100"/>
      <c r="F36" s="100"/>
      <c r="G36" s="100"/>
    </row>
    <row r="42" spans="4:7" ht="27" customHeight="1" x14ac:dyDescent="0.25"/>
  </sheetData>
  <mergeCells count="5">
    <mergeCell ref="J7:O7"/>
    <mergeCell ref="D34:G34"/>
    <mergeCell ref="D2:H2"/>
    <mergeCell ref="D3:H3"/>
    <mergeCell ref="D7:G7"/>
  </mergeCells>
  <hyperlinks>
    <hyperlink ref="K18" r:id="rId1" xr:uid="{4CB06714-B91F-4B15-8135-D8AEF6C628A6}"/>
    <hyperlink ref="K19" r:id="rId2" xr:uid="{571430EA-EAA1-413B-95FE-79BC1B7ADDAC}"/>
    <hyperlink ref="K20" r:id="rId3" xr:uid="{F2932597-94F6-40C1-8583-A6BC33E1DDED}"/>
    <hyperlink ref="J23" r:id="rId4" xr:uid="{F9F21552-E53E-448B-9EFC-D2584C6D15B6}"/>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E3:E6"/>
  <sheetViews>
    <sheetView workbookViewId="0">
      <selection activeCell="E4" sqref="E4"/>
    </sheetView>
  </sheetViews>
  <sheetFormatPr defaultRowHeight="15.75" x14ac:dyDescent="0.25"/>
  <cols>
    <col min="5" max="5" width="63.25" customWidth="1"/>
  </cols>
  <sheetData>
    <row r="3" spans="5:5" ht="30" x14ac:dyDescent="0.25">
      <c r="E3" s="27" t="s">
        <v>53</v>
      </c>
    </row>
    <row r="4" spans="5:5" ht="187.5" customHeight="1" x14ac:dyDescent="0.25">
      <c r="E4" s="26" t="s">
        <v>80</v>
      </c>
    </row>
    <row r="6" spans="5:5" x14ac:dyDescent="0.25">
      <c r="E6" t="s">
        <v>278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F3:F7"/>
  <sheetViews>
    <sheetView workbookViewId="0">
      <selection activeCell="F9" sqref="F9"/>
    </sheetView>
  </sheetViews>
  <sheetFormatPr defaultRowHeight="15.75" x14ac:dyDescent="0.25"/>
  <cols>
    <col min="6" max="6" width="51.875" customWidth="1"/>
  </cols>
  <sheetData>
    <row r="3" spans="6:6" ht="30" x14ac:dyDescent="0.25">
      <c r="F3" s="23" t="s">
        <v>56</v>
      </c>
    </row>
    <row r="4" spans="6:6" x14ac:dyDescent="0.25">
      <c r="F4" s="37"/>
    </row>
    <row r="7" spans="6:6" x14ac:dyDescent="0.25">
      <c r="F7" t="s">
        <v>280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D2:D60"/>
  <sheetViews>
    <sheetView zoomScale="90" zoomScaleNormal="90" workbookViewId="0">
      <selection activeCell="K3" sqref="K3"/>
    </sheetView>
  </sheetViews>
  <sheetFormatPr defaultRowHeight="15.75" x14ac:dyDescent="0.25"/>
  <cols>
    <col min="1" max="3" width="9" style="52"/>
    <col min="4" max="4" width="66.625" style="52" customWidth="1"/>
    <col min="5" max="16384" width="9" style="52"/>
  </cols>
  <sheetData>
    <row r="2" spans="4:4" ht="55.5" customHeight="1" x14ac:dyDescent="0.25">
      <c r="D2" s="27" t="s">
        <v>57</v>
      </c>
    </row>
    <row r="3" spans="4:4" ht="64.5" customHeight="1" x14ac:dyDescent="0.25">
      <c r="D3" s="29" t="s">
        <v>81</v>
      </c>
    </row>
    <row r="60" spans="4:4" x14ac:dyDescent="0.25">
      <c r="D60" s="211" t="s">
        <v>442</v>
      </c>
    </row>
  </sheetData>
  <hyperlinks>
    <hyperlink ref="D60" r:id="rId1" xr:uid="{F1847D78-280A-4D86-B19E-DC9B7E05E04E}"/>
  </hyperlinks>
  <pageMargins left="0.7" right="0.7" top="0.75" bottom="0.75" header="0.3" footer="0.3"/>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C2:H26"/>
  <sheetViews>
    <sheetView topLeftCell="A9" zoomScale="80" zoomScaleNormal="80" workbookViewId="0">
      <selection activeCell="H21" sqref="H21"/>
    </sheetView>
  </sheetViews>
  <sheetFormatPr defaultRowHeight="15.75" x14ac:dyDescent="0.25"/>
  <cols>
    <col min="1" max="4" width="9" style="52"/>
    <col min="5" max="5" width="45.125" style="52" customWidth="1"/>
    <col min="6" max="16384" width="9" style="52"/>
  </cols>
  <sheetData>
    <row r="2" spans="3:5" s="212" customFormat="1" ht="37.5" customHeight="1" x14ac:dyDescent="0.25">
      <c r="C2" s="262" t="s">
        <v>58</v>
      </c>
      <c r="D2" s="262"/>
      <c r="E2" s="262"/>
    </row>
    <row r="3" spans="3:5" s="212" customFormat="1" ht="117.75" customHeight="1" x14ac:dyDescent="0.25">
      <c r="C3" s="255" t="s">
        <v>82</v>
      </c>
      <c r="D3" s="255"/>
      <c r="E3" s="255"/>
    </row>
    <row r="4" spans="3:5" ht="39.75" customHeight="1" x14ac:dyDescent="0.25"/>
    <row r="5" spans="3:5" ht="41.25" customHeight="1" x14ac:dyDescent="0.25"/>
    <row r="6" spans="3:5" ht="45" customHeight="1" x14ac:dyDescent="0.25"/>
    <row r="20" spans="3:8" x14ac:dyDescent="0.25">
      <c r="H20" s="52" t="s">
        <v>446</v>
      </c>
    </row>
    <row r="21" spans="3:8" x14ac:dyDescent="0.25">
      <c r="H21" s="211" t="s">
        <v>445</v>
      </c>
    </row>
    <row r="25" spans="3:8" x14ac:dyDescent="0.25">
      <c r="C25" s="52" t="s">
        <v>447</v>
      </c>
    </row>
    <row r="26" spans="3:8" x14ac:dyDescent="0.25">
      <c r="C26" s="211" t="s">
        <v>444</v>
      </c>
    </row>
  </sheetData>
  <mergeCells count="2">
    <mergeCell ref="C2:E2"/>
    <mergeCell ref="C3:E3"/>
  </mergeCells>
  <hyperlinks>
    <hyperlink ref="C26" r:id="rId1" xr:uid="{68ED406E-6742-444B-AD45-B56B3696F06F}"/>
    <hyperlink ref="H21" r:id="rId2" xr:uid="{CC68FA73-F4D8-480D-B3F5-34BE653D9F26}"/>
  </hyperlinks>
  <pageMargins left="0.7" right="0.7" top="0.75" bottom="0.75" header="0.3" footer="0.3"/>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D4:L13"/>
  <sheetViews>
    <sheetView zoomScale="70" zoomScaleNormal="70" workbookViewId="0">
      <selection activeCell="G16" sqref="G16"/>
    </sheetView>
  </sheetViews>
  <sheetFormatPr defaultRowHeight="15.75" x14ac:dyDescent="0.25"/>
  <cols>
    <col min="1" max="3" width="9" style="52"/>
    <col min="4" max="4" width="17.625" style="52" customWidth="1"/>
    <col min="5" max="5" width="10.625" style="52" customWidth="1"/>
    <col min="6" max="6" width="9" style="52"/>
    <col min="7" max="7" width="78.25" style="52" customWidth="1"/>
    <col min="8" max="16384" width="9" style="52"/>
  </cols>
  <sheetData>
    <row r="4" spans="4:12" s="212" customFormat="1" ht="30" x14ac:dyDescent="0.25">
      <c r="G4" s="27" t="s">
        <v>60</v>
      </c>
    </row>
    <row r="5" spans="4:12" s="212" customFormat="1" ht="60" x14ac:dyDescent="0.25">
      <c r="G5" s="29" t="s">
        <v>83</v>
      </c>
    </row>
    <row r="8" spans="4:12" x14ac:dyDescent="0.25">
      <c r="G8" s="52" t="s">
        <v>278</v>
      </c>
    </row>
    <row r="10" spans="4:12" ht="43.5" x14ac:dyDescent="0.25">
      <c r="D10" s="173" t="s">
        <v>351</v>
      </c>
      <c r="E10" s="173" t="s">
        <v>352</v>
      </c>
      <c r="F10" s="173" t="s">
        <v>353</v>
      </c>
      <c r="G10" s="173" t="s">
        <v>354</v>
      </c>
      <c r="H10" s="173" t="s">
        <v>355</v>
      </c>
      <c r="I10" s="173" t="s">
        <v>356</v>
      </c>
      <c r="J10" s="173" t="s">
        <v>357</v>
      </c>
      <c r="K10" s="173" t="s">
        <v>358</v>
      </c>
      <c r="L10" s="173" t="s">
        <v>359</v>
      </c>
    </row>
    <row r="11" spans="4:12" ht="90" x14ac:dyDescent="0.25">
      <c r="D11" s="174" t="s">
        <v>450</v>
      </c>
      <c r="E11" s="213" t="s">
        <v>451</v>
      </c>
      <c r="F11" s="174" t="s">
        <v>391</v>
      </c>
      <c r="G11" s="174" t="s">
        <v>452</v>
      </c>
      <c r="H11" s="174" t="s">
        <v>361</v>
      </c>
      <c r="I11" s="174" t="s">
        <v>453</v>
      </c>
      <c r="J11" s="174" t="s">
        <v>375</v>
      </c>
      <c r="K11" s="176">
        <v>7.4999999999999997E-3</v>
      </c>
      <c r="L11" s="174" t="s">
        <v>454</v>
      </c>
    </row>
    <row r="12" spans="4:12" x14ac:dyDescent="0.25">
      <c r="D12" s="177" t="s">
        <v>419</v>
      </c>
      <c r="E12" s="177"/>
    </row>
    <row r="13" spans="4:12" x14ac:dyDescent="0.25">
      <c r="D13" s="177" t="s">
        <v>449</v>
      </c>
      <c r="E13" s="148" t="s">
        <v>420</v>
      </c>
    </row>
  </sheetData>
  <hyperlinks>
    <hyperlink ref="E13" r:id="rId1" xr:uid="{21D99279-050D-43AE-8878-0514430DE4E8}"/>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C3:E36"/>
  <sheetViews>
    <sheetView topLeftCell="A11" zoomScale="70" zoomScaleNormal="70" workbookViewId="0">
      <selection activeCell="E36" sqref="E36"/>
    </sheetView>
  </sheetViews>
  <sheetFormatPr defaultRowHeight="15.75" x14ac:dyDescent="0.25"/>
  <cols>
    <col min="1" max="2" width="9" style="52"/>
    <col min="3" max="3" width="64" style="52" customWidth="1"/>
    <col min="4" max="4" width="21.25" style="52" customWidth="1"/>
    <col min="5" max="5" width="23.5" style="52" customWidth="1"/>
    <col min="6" max="16384" width="9" style="52"/>
  </cols>
  <sheetData>
    <row r="3" spans="3:3" s="212" customFormat="1" ht="45" x14ac:dyDescent="0.25">
      <c r="C3" s="35" t="s">
        <v>277</v>
      </c>
    </row>
    <row r="4" spans="3:3" s="212" customFormat="1" ht="62.25" customHeight="1" x14ac:dyDescent="0.25">
      <c r="C4" s="38" t="s">
        <v>84</v>
      </c>
    </row>
    <row r="35" spans="5:5" x14ac:dyDescent="0.25">
      <c r="E35" s="52" t="s">
        <v>447</v>
      </c>
    </row>
    <row r="36" spans="5:5" x14ac:dyDescent="0.25">
      <c r="E36" s="211" t="s">
        <v>457</v>
      </c>
    </row>
  </sheetData>
  <hyperlinks>
    <hyperlink ref="E36" r:id="rId1" xr:uid="{80EECDD1-0901-438D-BC5B-57C4CB5897AC}"/>
  </hyperlinks>
  <pageMargins left="0.7" right="0.7" top="0.75" bottom="0.75" header="0.3" footer="0.3"/>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K30"/>
  <sheetViews>
    <sheetView topLeftCell="A8" zoomScale="80" zoomScaleNormal="80" workbookViewId="0">
      <selection activeCell="D26" sqref="D26"/>
    </sheetView>
  </sheetViews>
  <sheetFormatPr defaultRowHeight="15.75" x14ac:dyDescent="0.25"/>
  <cols>
    <col min="4" max="4" width="21" customWidth="1"/>
    <col min="5" max="5" width="14.125" customWidth="1"/>
    <col min="6" max="6" width="16.375" customWidth="1"/>
  </cols>
  <sheetData>
    <row r="4" spans="3:11" ht="39.75" customHeight="1" x14ac:dyDescent="0.25">
      <c r="C4" s="249" t="s">
        <v>18</v>
      </c>
      <c r="D4" s="249"/>
      <c r="E4" s="249"/>
      <c r="F4" s="249"/>
      <c r="G4" s="249"/>
      <c r="H4" s="249"/>
    </row>
    <row r="5" spans="3:11" ht="261.75" customHeight="1" x14ac:dyDescent="0.25">
      <c r="C5" s="252" t="s">
        <v>64</v>
      </c>
      <c r="D5" s="252"/>
      <c r="E5" s="252"/>
      <c r="F5" s="252"/>
      <c r="G5" s="252"/>
      <c r="H5" s="252"/>
    </row>
    <row r="8" spans="3:11" ht="41.25" customHeight="1" x14ac:dyDescent="0.25">
      <c r="C8" s="253" t="s">
        <v>235</v>
      </c>
      <c r="D8" s="253"/>
      <c r="E8" s="253"/>
      <c r="F8" s="253"/>
      <c r="G8" s="25"/>
      <c r="H8" s="25"/>
      <c r="I8" s="25"/>
      <c r="J8" s="25"/>
      <c r="K8" s="25"/>
    </row>
    <row r="9" spans="3:11" ht="48" customHeight="1" x14ac:dyDescent="0.25">
      <c r="C9" s="43"/>
      <c r="D9" s="44" t="s">
        <v>236</v>
      </c>
      <c r="E9" s="44" t="s">
        <v>237</v>
      </c>
      <c r="F9" s="44" t="s">
        <v>238</v>
      </c>
    </row>
    <row r="10" spans="3:11" x14ac:dyDescent="0.25">
      <c r="C10" s="41">
        <v>2006</v>
      </c>
      <c r="D10" s="42">
        <v>1207.5</v>
      </c>
      <c r="E10" s="42">
        <v>1740</v>
      </c>
      <c r="F10" s="45">
        <v>0.69396551724137934</v>
      </c>
      <c r="H10" s="24"/>
    </row>
    <row r="11" spans="3:11" x14ac:dyDescent="0.25">
      <c r="C11" s="41">
        <v>2007</v>
      </c>
      <c r="D11" s="42">
        <v>1521.1</v>
      </c>
      <c r="E11" s="42">
        <v>2367.9</v>
      </c>
      <c r="F11" s="45">
        <v>0.64238354660247465</v>
      </c>
      <c r="H11" s="24"/>
    </row>
    <row r="12" spans="3:11" x14ac:dyDescent="0.25">
      <c r="C12" s="41">
        <v>2008</v>
      </c>
      <c r="D12" s="42">
        <v>1683.1</v>
      </c>
      <c r="E12" s="42">
        <v>2354.6999999999998</v>
      </c>
      <c r="F12" s="45">
        <v>0.71478319955833014</v>
      </c>
      <c r="H12" s="24"/>
    </row>
    <row r="13" spans="3:11" x14ac:dyDescent="0.25">
      <c r="C13" s="41">
        <v>2009</v>
      </c>
      <c r="D13" s="42">
        <v>1832.9</v>
      </c>
      <c r="E13" s="42">
        <v>2944.6</v>
      </c>
      <c r="F13" s="45">
        <v>0.62246145486653537</v>
      </c>
      <c r="H13" s="24"/>
    </row>
    <row r="14" spans="3:11" x14ac:dyDescent="0.25">
      <c r="C14" s="41">
        <v>2010</v>
      </c>
      <c r="D14" s="42">
        <v>1878.6</v>
      </c>
      <c r="E14" s="42">
        <v>2606.1999999999998</v>
      </c>
      <c r="F14" s="45">
        <v>0.72081958406875912</v>
      </c>
      <c r="H14" s="24"/>
    </row>
    <row r="15" spans="3:11" x14ac:dyDescent="0.25">
      <c r="C15" s="41">
        <v>2011</v>
      </c>
      <c r="D15" s="42">
        <v>2667.8</v>
      </c>
      <c r="E15" s="42">
        <v>3537.5</v>
      </c>
      <c r="F15" s="45">
        <v>0.75414840989399301</v>
      </c>
      <c r="H15" s="24"/>
    </row>
    <row r="16" spans="3:11" x14ac:dyDescent="0.25">
      <c r="C16" s="41">
        <v>2012</v>
      </c>
      <c r="D16" s="42">
        <v>3019.1</v>
      </c>
      <c r="E16" s="42">
        <v>4025.5</v>
      </c>
      <c r="F16" s="45">
        <v>0.7499937895913551</v>
      </c>
      <c r="H16" s="24"/>
    </row>
    <row r="17" spans="3:8" x14ac:dyDescent="0.25">
      <c r="C17" s="41">
        <v>2013</v>
      </c>
      <c r="D17" s="42">
        <v>3133.7</v>
      </c>
      <c r="E17" s="42">
        <v>3960.2</v>
      </c>
      <c r="F17" s="45">
        <v>0.79129841927175393</v>
      </c>
      <c r="H17" s="24"/>
    </row>
    <row r="18" spans="3:8" x14ac:dyDescent="0.25">
      <c r="C18" s="41">
        <v>2014</v>
      </c>
      <c r="D18" s="42">
        <v>2859.1</v>
      </c>
      <c r="E18" s="42">
        <v>3750.9</v>
      </c>
      <c r="F18" s="45">
        <v>0.76224372817190533</v>
      </c>
      <c r="H18" s="24"/>
    </row>
    <row r="19" spans="3:8" x14ac:dyDescent="0.25">
      <c r="C19" s="41">
        <v>2015</v>
      </c>
      <c r="D19" s="46">
        <v>2720</v>
      </c>
      <c r="E19" s="46">
        <v>3649.8</v>
      </c>
      <c r="F19" s="47">
        <v>0.745246314866568</v>
      </c>
      <c r="H19" s="30"/>
    </row>
    <row r="20" spans="3:8" x14ac:dyDescent="0.25">
      <c r="C20" s="41">
        <v>2016</v>
      </c>
      <c r="D20" s="42">
        <v>2586.1999999999998</v>
      </c>
      <c r="E20" s="42">
        <v>3519</v>
      </c>
      <c r="F20" s="45">
        <v>0.73492469451548725</v>
      </c>
      <c r="H20" s="24"/>
    </row>
    <row r="21" spans="3:8" x14ac:dyDescent="0.25">
      <c r="C21" s="41">
        <v>2017</v>
      </c>
      <c r="D21" s="42">
        <v>3544.4</v>
      </c>
      <c r="E21" s="42">
        <v>5114.3999999999996</v>
      </c>
      <c r="F21" s="45">
        <v>0.69302361958392</v>
      </c>
      <c r="H21" s="24"/>
    </row>
    <row r="22" spans="3:8" x14ac:dyDescent="0.25">
      <c r="C22" s="41">
        <v>2018</v>
      </c>
      <c r="D22" s="42">
        <v>4142.3999999999996</v>
      </c>
      <c r="E22" s="42">
        <v>5970</v>
      </c>
      <c r="F22" s="45">
        <v>0.69386934673366829</v>
      </c>
      <c r="H22" s="24"/>
    </row>
    <row r="23" spans="3:8" x14ac:dyDescent="0.25">
      <c r="C23" s="41">
        <v>2019</v>
      </c>
      <c r="D23" s="42">
        <v>4716.5</v>
      </c>
      <c r="E23" s="42">
        <v>6434.4</v>
      </c>
      <c r="F23" s="45">
        <v>0.73301317916200426</v>
      </c>
      <c r="H23" s="24"/>
    </row>
    <row r="24" spans="3:8" x14ac:dyDescent="0.25">
      <c r="C24" s="41">
        <v>2020</v>
      </c>
      <c r="D24" s="42">
        <v>5131.7</v>
      </c>
      <c r="E24" s="42">
        <v>7065.3</v>
      </c>
      <c r="F24" s="45">
        <v>0.72632443066819519</v>
      </c>
      <c r="H24" s="24"/>
    </row>
    <row r="25" spans="3:8" x14ac:dyDescent="0.25">
      <c r="C25" s="41">
        <v>2021</v>
      </c>
      <c r="D25" s="42"/>
      <c r="E25" s="42"/>
      <c r="F25" s="45"/>
      <c r="H25" s="24"/>
    </row>
    <row r="26" spans="3:8" x14ac:dyDescent="0.25">
      <c r="C26" s="41">
        <v>2022</v>
      </c>
      <c r="D26" s="42"/>
      <c r="E26" s="42"/>
      <c r="F26" s="45"/>
      <c r="H26" s="24"/>
    </row>
    <row r="27" spans="3:8" x14ac:dyDescent="0.25">
      <c r="C27" s="41">
        <v>2023</v>
      </c>
      <c r="D27" s="42"/>
      <c r="E27" s="42"/>
      <c r="F27" s="45"/>
      <c r="H27" s="24"/>
    </row>
    <row r="28" spans="3:8" x14ac:dyDescent="0.25">
      <c r="C28" s="41">
        <v>2024</v>
      </c>
      <c r="D28" s="42"/>
      <c r="E28" s="42"/>
      <c r="F28" s="45"/>
      <c r="H28" s="24"/>
    </row>
    <row r="29" spans="3:8" x14ac:dyDescent="0.25">
      <c r="C29" s="254" t="s">
        <v>90</v>
      </c>
      <c r="D29" s="254"/>
      <c r="E29" s="254"/>
    </row>
    <row r="30" spans="3:8" x14ac:dyDescent="0.25">
      <c r="C30" s="254" t="s">
        <v>89</v>
      </c>
      <c r="D30" s="254"/>
      <c r="E30" s="254"/>
    </row>
  </sheetData>
  <mergeCells count="5">
    <mergeCell ref="C5:H5"/>
    <mergeCell ref="C4:H4"/>
    <mergeCell ref="C8:F8"/>
    <mergeCell ref="C29:E29"/>
    <mergeCell ref="C30:E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C3:C6"/>
  <sheetViews>
    <sheetView workbookViewId="0">
      <selection activeCell="C8" sqref="C8"/>
    </sheetView>
  </sheetViews>
  <sheetFormatPr defaultRowHeight="15.75" x14ac:dyDescent="0.25"/>
  <cols>
    <col min="3" max="3" width="70.625" customWidth="1"/>
  </cols>
  <sheetData>
    <row r="3" spans="3:3" ht="78" customHeight="1" x14ac:dyDescent="0.25">
      <c r="C3" s="28" t="s">
        <v>19</v>
      </c>
    </row>
    <row r="4" spans="3:3" ht="72" customHeight="1" x14ac:dyDescent="0.25">
      <c r="C4" s="26" t="s">
        <v>65</v>
      </c>
    </row>
    <row r="6" spans="3:3" x14ac:dyDescent="0.25">
      <c r="C6" t="s">
        <v>278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4:L43"/>
  <sheetViews>
    <sheetView topLeftCell="A28" zoomScale="90" zoomScaleNormal="90" workbookViewId="0">
      <selection activeCell="D41" sqref="D41"/>
    </sheetView>
  </sheetViews>
  <sheetFormatPr defaultRowHeight="15.75" x14ac:dyDescent="0.25"/>
  <cols>
    <col min="1" max="2" width="9" style="52"/>
    <col min="3" max="3" width="54.125" style="52" customWidth="1"/>
    <col min="4" max="4" width="10.625" style="52" customWidth="1"/>
    <col min="5" max="5" width="12.25" style="52" customWidth="1"/>
    <col min="6" max="9" width="9.875" style="52" bestFit="1" customWidth="1"/>
    <col min="10" max="10" width="10.875" style="52" bestFit="1" customWidth="1"/>
    <col min="11" max="16384" width="9" style="52"/>
  </cols>
  <sheetData>
    <row r="4" spans="3:11" ht="43.5" customHeight="1" x14ac:dyDescent="0.25">
      <c r="C4" s="28" t="s">
        <v>21</v>
      </c>
    </row>
    <row r="5" spans="3:11" ht="33" customHeight="1" x14ac:dyDescent="0.25">
      <c r="C5" s="29" t="s">
        <v>66</v>
      </c>
    </row>
    <row r="8" spans="3:11" x14ac:dyDescent="0.25">
      <c r="C8" s="94"/>
    </row>
    <row r="9" spans="3:11" x14ac:dyDescent="0.25">
      <c r="C9" s="101"/>
      <c r="D9" s="102">
        <v>2017</v>
      </c>
      <c r="E9" s="102">
        <v>2018</v>
      </c>
      <c r="F9" s="102">
        <v>2019</v>
      </c>
      <c r="G9" s="102">
        <v>2020</v>
      </c>
      <c r="H9" s="102">
        <v>2021</v>
      </c>
      <c r="I9" s="102">
        <v>2022</v>
      </c>
      <c r="J9" s="102">
        <v>2023</v>
      </c>
      <c r="K9" s="103">
        <v>2024</v>
      </c>
    </row>
    <row r="10" spans="3:11" x14ac:dyDescent="0.25">
      <c r="C10" s="104" t="s">
        <v>327</v>
      </c>
      <c r="D10" s="105">
        <v>-98.203020741453656</v>
      </c>
      <c r="E10" s="105">
        <v>-119.19075998642332</v>
      </c>
      <c r="F10" s="105">
        <v>7.7846763542592896</v>
      </c>
      <c r="G10" s="105">
        <v>-0.34884339549921428</v>
      </c>
      <c r="H10" s="105">
        <v>124.04534948970019</v>
      </c>
      <c r="I10" s="105">
        <v>-3.3514036304011423</v>
      </c>
      <c r="J10" s="105">
        <v>63.4787422393143</v>
      </c>
      <c r="K10" s="106">
        <v>26.504991352455747</v>
      </c>
    </row>
    <row r="11" spans="3:11" x14ac:dyDescent="0.25">
      <c r="C11" s="107" t="s">
        <v>319</v>
      </c>
      <c r="D11" s="108">
        <v>-2.1274660000000005</v>
      </c>
      <c r="E11" s="108">
        <v>11.770006339999997</v>
      </c>
      <c r="F11" s="108">
        <v>91.945040180000007</v>
      </c>
      <c r="G11" s="108">
        <v>0.69105631000000223</v>
      </c>
      <c r="H11" s="108">
        <v>-8.6602679999999985</v>
      </c>
      <c r="I11" s="108">
        <v>-12.656719000000001</v>
      </c>
      <c r="J11" s="108">
        <v>10.382441999999999</v>
      </c>
      <c r="K11" s="109">
        <v>-11.050198999999999</v>
      </c>
    </row>
    <row r="12" spans="3:11" x14ac:dyDescent="0.25">
      <c r="C12" s="107" t="s">
        <v>320</v>
      </c>
      <c r="D12" s="108">
        <v>0</v>
      </c>
      <c r="E12" s="108">
        <v>0</v>
      </c>
      <c r="F12" s="108">
        <v>0</v>
      </c>
      <c r="G12" s="108">
        <v>0</v>
      </c>
      <c r="H12" s="108">
        <v>0</v>
      </c>
      <c r="I12" s="108">
        <v>0</v>
      </c>
      <c r="J12" s="108">
        <v>0</v>
      </c>
      <c r="K12" s="109">
        <v>0</v>
      </c>
    </row>
    <row r="13" spans="3:11" x14ac:dyDescent="0.25">
      <c r="C13" s="110" t="s">
        <v>321</v>
      </c>
      <c r="D13" s="108">
        <v>0</v>
      </c>
      <c r="E13" s="108">
        <v>0</v>
      </c>
      <c r="F13" s="108">
        <v>0</v>
      </c>
      <c r="G13" s="108">
        <v>0</v>
      </c>
      <c r="H13" s="108">
        <v>0</v>
      </c>
      <c r="I13" s="108">
        <v>0</v>
      </c>
      <c r="J13" s="108">
        <v>0</v>
      </c>
      <c r="K13" s="109">
        <v>0</v>
      </c>
    </row>
    <row r="14" spans="3:11" x14ac:dyDescent="0.25">
      <c r="C14" s="110" t="s">
        <v>322</v>
      </c>
      <c r="D14" s="108">
        <v>0</v>
      </c>
      <c r="E14" s="108">
        <v>0</v>
      </c>
      <c r="F14" s="108">
        <v>0</v>
      </c>
      <c r="G14" s="108">
        <v>0</v>
      </c>
      <c r="H14" s="108">
        <v>0</v>
      </c>
      <c r="I14" s="108">
        <v>0</v>
      </c>
      <c r="J14" s="108">
        <v>0</v>
      </c>
      <c r="K14" s="109">
        <v>0</v>
      </c>
    </row>
    <row r="15" spans="3:11" x14ac:dyDescent="0.25">
      <c r="C15" s="110" t="s">
        <v>323</v>
      </c>
      <c r="D15" s="108">
        <v>0</v>
      </c>
      <c r="E15" s="108">
        <v>0</v>
      </c>
      <c r="F15" s="108">
        <v>0</v>
      </c>
      <c r="G15" s="108">
        <v>0</v>
      </c>
      <c r="H15" s="108">
        <v>0</v>
      </c>
      <c r="I15" s="108">
        <v>0</v>
      </c>
      <c r="J15" s="108">
        <v>0</v>
      </c>
      <c r="K15" s="109">
        <v>0</v>
      </c>
    </row>
    <row r="16" spans="3:11" x14ac:dyDescent="0.25">
      <c r="C16" s="107" t="s">
        <v>324</v>
      </c>
      <c r="D16" s="108">
        <v>0</v>
      </c>
      <c r="E16" s="108">
        <v>0</v>
      </c>
      <c r="F16" s="108">
        <v>0</v>
      </c>
      <c r="G16" s="108">
        <v>0</v>
      </c>
      <c r="H16" s="108">
        <v>0</v>
      </c>
      <c r="I16" s="108">
        <v>0</v>
      </c>
      <c r="J16" s="108">
        <v>0</v>
      </c>
      <c r="K16" s="109">
        <v>0</v>
      </c>
    </row>
    <row r="17" spans="3:11" x14ac:dyDescent="0.25">
      <c r="C17" s="107" t="s">
        <v>325</v>
      </c>
      <c r="D17" s="111">
        <v>0</v>
      </c>
      <c r="E17" s="111">
        <v>0</v>
      </c>
      <c r="F17" s="111">
        <v>0</v>
      </c>
      <c r="G17" s="111">
        <v>0</v>
      </c>
      <c r="H17" s="111">
        <v>0</v>
      </c>
      <c r="I17" s="111">
        <v>0</v>
      </c>
      <c r="J17" s="111">
        <v>0</v>
      </c>
      <c r="K17" s="112">
        <v>0</v>
      </c>
    </row>
    <row r="18" spans="3:11" x14ac:dyDescent="0.25">
      <c r="C18" s="110" t="s">
        <v>326</v>
      </c>
      <c r="D18" s="108">
        <v>-2.1274660000000005</v>
      </c>
      <c r="E18" s="108">
        <v>11.770006339999997</v>
      </c>
      <c r="F18" s="108">
        <v>91.945040180000007</v>
      </c>
      <c r="G18" s="108">
        <v>0.69105631000000223</v>
      </c>
      <c r="H18" s="108">
        <v>-8.6602679999999985</v>
      </c>
      <c r="I18" s="108">
        <v>-12.656719000000001</v>
      </c>
      <c r="J18" s="108">
        <v>10.382441999999999</v>
      </c>
      <c r="K18" s="109">
        <v>-11.050198999999999</v>
      </c>
    </row>
    <row r="19" spans="3:11" x14ac:dyDescent="0.25">
      <c r="C19" s="110" t="s">
        <v>322</v>
      </c>
      <c r="D19" s="111">
        <v>0</v>
      </c>
      <c r="E19" s="111">
        <v>0</v>
      </c>
      <c r="F19" s="111">
        <v>0</v>
      </c>
      <c r="G19" s="111">
        <v>0</v>
      </c>
      <c r="H19" s="111">
        <v>0</v>
      </c>
      <c r="I19" s="111">
        <v>0</v>
      </c>
      <c r="J19" s="111">
        <v>0</v>
      </c>
      <c r="K19" s="112">
        <v>0</v>
      </c>
    </row>
    <row r="20" spans="3:11" x14ac:dyDescent="0.25">
      <c r="C20" s="110" t="s">
        <v>323</v>
      </c>
      <c r="D20" s="108">
        <v>-2.1274660000000005</v>
      </c>
      <c r="E20" s="108">
        <v>11.770006339999997</v>
      </c>
      <c r="F20" s="108">
        <v>91.945040180000007</v>
      </c>
      <c r="G20" s="108">
        <v>0.69105631000000223</v>
      </c>
      <c r="H20" s="108">
        <v>-8.6602679999999985</v>
      </c>
      <c r="I20" s="108">
        <v>-12.656719000000001</v>
      </c>
      <c r="J20" s="108">
        <v>10.382441999999999</v>
      </c>
      <c r="K20" s="109">
        <v>-11.050198999999999</v>
      </c>
    </row>
    <row r="21" spans="3:11" x14ac:dyDescent="0.25">
      <c r="C21" s="110" t="s">
        <v>324</v>
      </c>
      <c r="D21" s="108">
        <v>0</v>
      </c>
      <c r="E21" s="108">
        <v>0</v>
      </c>
      <c r="F21" s="108">
        <v>0</v>
      </c>
      <c r="G21" s="108">
        <v>0</v>
      </c>
      <c r="H21" s="108">
        <v>0</v>
      </c>
      <c r="I21" s="108">
        <v>0</v>
      </c>
      <c r="J21" s="108">
        <v>0</v>
      </c>
      <c r="K21" s="109">
        <v>0</v>
      </c>
    </row>
    <row r="22" spans="3:11" x14ac:dyDescent="0.25">
      <c r="C22" s="110"/>
      <c r="D22" s="108"/>
      <c r="E22" s="108"/>
      <c r="F22" s="108"/>
      <c r="G22" s="108"/>
      <c r="H22" s="108"/>
      <c r="I22" s="108"/>
      <c r="J22" s="108"/>
      <c r="K22" s="109"/>
    </row>
    <row r="23" spans="3:11" x14ac:dyDescent="0.25">
      <c r="C23" s="113" t="s">
        <v>336</v>
      </c>
      <c r="D23" s="111">
        <v>96.075554741453658</v>
      </c>
      <c r="E23" s="111">
        <v>130.96076632642331</v>
      </c>
      <c r="F23" s="111">
        <v>84.160363825740717</v>
      </c>
      <c r="G23" s="111">
        <v>1.0398997054992165</v>
      </c>
      <c r="H23" s="111">
        <v>-132.70561748970019</v>
      </c>
      <c r="I23" s="111">
        <v>-9.3053153695988584</v>
      </c>
      <c r="J23" s="111">
        <v>-53.096300239314303</v>
      </c>
      <c r="K23" s="112">
        <v>-37.555190352455746</v>
      </c>
    </row>
    <row r="24" spans="3:11" x14ac:dyDescent="0.25">
      <c r="C24" s="107" t="s">
        <v>320</v>
      </c>
      <c r="D24" s="111">
        <v>41.223406428382248</v>
      </c>
      <c r="E24" s="111">
        <v>41.87331493348222</v>
      </c>
      <c r="F24" s="111">
        <v>-11.813530713833764</v>
      </c>
      <c r="G24" s="111">
        <v>33.029703615180068</v>
      </c>
      <c r="H24" s="111">
        <v>-163.93003788614095</v>
      </c>
      <c r="I24" s="111">
        <v>-64.18235062012316</v>
      </c>
      <c r="J24" s="111">
        <v>78.042659534343898</v>
      </c>
      <c r="K24" s="112">
        <v>-5.4966004251817306</v>
      </c>
    </row>
    <row r="25" spans="3:11" x14ac:dyDescent="0.25">
      <c r="C25" s="107" t="s">
        <v>321</v>
      </c>
      <c r="D25" s="111">
        <v>10.462850782382237</v>
      </c>
      <c r="E25" s="111">
        <v>-2.5749123365178201</v>
      </c>
      <c r="F25" s="111">
        <v>4.6894632242300673</v>
      </c>
      <c r="G25" s="111">
        <v>-0.17842624614971214</v>
      </c>
      <c r="H25" s="111">
        <v>-0.55471568803942262</v>
      </c>
      <c r="I25" s="111">
        <v>0.87091337703057725</v>
      </c>
      <c r="J25" s="111">
        <v>28.406850191573003</v>
      </c>
      <c r="K25" s="112">
        <v>1.9915855781850014</v>
      </c>
    </row>
    <row r="26" spans="3:11" ht="16.5" x14ac:dyDescent="0.25">
      <c r="C26" s="114" t="s">
        <v>466</v>
      </c>
      <c r="D26" s="111">
        <v>10.462850782382237</v>
      </c>
      <c r="E26" s="111">
        <v>-2.5749123365178201</v>
      </c>
      <c r="F26" s="111">
        <v>4.6894632242300673</v>
      </c>
      <c r="G26" s="111">
        <v>-0.17842624614971214</v>
      </c>
      <c r="H26" s="111">
        <v>-0.55471568803942262</v>
      </c>
      <c r="I26" s="111">
        <v>0.87091337703057725</v>
      </c>
      <c r="J26" s="111">
        <v>28.406850191573003</v>
      </c>
      <c r="K26" s="112">
        <v>1.9915855781850014</v>
      </c>
    </row>
    <row r="27" spans="3:11" x14ac:dyDescent="0.25">
      <c r="C27" s="110" t="s">
        <v>323</v>
      </c>
      <c r="D27" s="108">
        <v>0</v>
      </c>
      <c r="E27" s="108">
        <v>0</v>
      </c>
      <c r="F27" s="108">
        <v>0</v>
      </c>
      <c r="G27" s="108">
        <v>0</v>
      </c>
      <c r="H27" s="108">
        <v>0</v>
      </c>
      <c r="I27" s="108">
        <v>0</v>
      </c>
      <c r="J27" s="108">
        <v>0</v>
      </c>
      <c r="K27" s="109">
        <v>0</v>
      </c>
    </row>
    <row r="28" spans="3:11" x14ac:dyDescent="0.25">
      <c r="C28" s="110" t="s">
        <v>324</v>
      </c>
      <c r="D28" s="108">
        <v>0</v>
      </c>
      <c r="E28" s="108">
        <v>0</v>
      </c>
      <c r="F28" s="108">
        <v>0</v>
      </c>
      <c r="G28" s="108">
        <v>0</v>
      </c>
      <c r="H28" s="108">
        <v>0</v>
      </c>
      <c r="I28" s="108">
        <v>0</v>
      </c>
      <c r="J28" s="108">
        <v>0</v>
      </c>
      <c r="K28" s="109">
        <v>0</v>
      </c>
    </row>
    <row r="29" spans="3:11" x14ac:dyDescent="0.25">
      <c r="C29" s="107" t="s">
        <v>337</v>
      </c>
      <c r="D29" s="111">
        <v>30.760555645999979</v>
      </c>
      <c r="E29" s="111">
        <v>44.448227270000018</v>
      </c>
      <c r="F29" s="111">
        <v>-16.502993938063831</v>
      </c>
      <c r="G29" s="111">
        <v>33.20812986132978</v>
      </c>
      <c r="H29" s="111">
        <v>-163.37532219810154</v>
      </c>
      <c r="I29" s="111">
        <v>-65.053263997153735</v>
      </c>
      <c r="J29" s="111">
        <v>49.635809342770898</v>
      </c>
      <c r="K29" s="112">
        <v>-7.4881860033667316</v>
      </c>
    </row>
    <row r="30" spans="3:11" x14ac:dyDescent="0.25">
      <c r="C30" s="107" t="s">
        <v>326</v>
      </c>
      <c r="D30" s="111">
        <v>54.85214831307141</v>
      </c>
      <c r="E30" s="111">
        <v>89.087451392941077</v>
      </c>
      <c r="F30" s="111">
        <v>95.973894539574474</v>
      </c>
      <c r="G30" s="111">
        <v>-31.989803909680852</v>
      </c>
      <c r="H30" s="111">
        <v>31.22442039644077</v>
      </c>
      <c r="I30" s="111">
        <v>54.877035250524301</v>
      </c>
      <c r="J30" s="111">
        <v>-131.1389597736582</v>
      </c>
      <c r="K30" s="112">
        <v>-32.058589927274014</v>
      </c>
    </row>
    <row r="31" spans="3:11" x14ac:dyDescent="0.25">
      <c r="C31" s="110" t="s">
        <v>338</v>
      </c>
      <c r="D31" s="111">
        <v>54.85214831307141</v>
      </c>
      <c r="E31" s="111">
        <v>89.087451392941077</v>
      </c>
      <c r="F31" s="111">
        <v>95.973894539574474</v>
      </c>
      <c r="G31" s="111">
        <v>-31.989803909680852</v>
      </c>
      <c r="H31" s="111">
        <v>31.22442039644077</v>
      </c>
      <c r="I31" s="111">
        <v>54.877035250524301</v>
      </c>
      <c r="J31" s="111">
        <v>-131.1389597736582</v>
      </c>
      <c r="K31" s="112">
        <v>-32.058589927274014</v>
      </c>
    </row>
    <row r="32" spans="3:11" x14ac:dyDescent="0.25">
      <c r="C32" s="110" t="s">
        <v>323</v>
      </c>
      <c r="D32" s="108">
        <v>0</v>
      </c>
      <c r="E32" s="108">
        <v>0</v>
      </c>
      <c r="F32" s="108">
        <v>0</v>
      </c>
      <c r="G32" s="108">
        <v>0</v>
      </c>
      <c r="H32" s="108">
        <v>0</v>
      </c>
      <c r="I32" s="108">
        <v>0</v>
      </c>
      <c r="J32" s="108">
        <v>0</v>
      </c>
      <c r="K32" s="109">
        <v>0</v>
      </c>
    </row>
    <row r="33" spans="3:12" x14ac:dyDescent="0.25">
      <c r="C33" s="110" t="s">
        <v>324</v>
      </c>
      <c r="D33" s="108">
        <v>0</v>
      </c>
      <c r="E33" s="108">
        <v>0</v>
      </c>
      <c r="F33" s="108">
        <v>0</v>
      </c>
      <c r="G33" s="108">
        <v>0</v>
      </c>
      <c r="H33" s="108">
        <v>0</v>
      </c>
      <c r="I33" s="108">
        <v>0</v>
      </c>
      <c r="J33" s="108">
        <v>0</v>
      </c>
      <c r="K33" s="109">
        <v>0</v>
      </c>
    </row>
    <row r="34" spans="3:12" x14ac:dyDescent="0.25">
      <c r="C34" s="115"/>
      <c r="K34" s="116"/>
    </row>
    <row r="35" spans="3:12" x14ac:dyDescent="0.25">
      <c r="C35" s="113" t="s">
        <v>328</v>
      </c>
      <c r="D35" s="117">
        <v>23918.578000000001</v>
      </c>
      <c r="E35" s="117">
        <v>26905.74</v>
      </c>
      <c r="F35" s="117">
        <v>28634.102999999999</v>
      </c>
      <c r="G35" s="117">
        <v>34346.546000000002</v>
      </c>
      <c r="H35" s="117">
        <v>53715.966999999997</v>
      </c>
      <c r="I35" s="117">
        <v>86169.642999999996</v>
      </c>
      <c r="J35" s="117">
        <v>115747.91</v>
      </c>
      <c r="K35" s="109">
        <v>0</v>
      </c>
      <c r="L35" s="118"/>
    </row>
    <row r="36" spans="3:12" x14ac:dyDescent="0.25">
      <c r="C36" s="119" t="s">
        <v>309</v>
      </c>
      <c r="D36" s="120">
        <v>7.3929999999999998</v>
      </c>
      <c r="E36" s="120">
        <v>7.3959999999999999</v>
      </c>
      <c r="F36" s="120">
        <v>7.3959999999999999</v>
      </c>
      <c r="G36" s="120">
        <v>14.018000000000001</v>
      </c>
      <c r="H36" s="120">
        <v>21.413</v>
      </c>
      <c r="I36" s="120">
        <v>31.704999999999998</v>
      </c>
      <c r="J36" s="120">
        <v>37.238</v>
      </c>
      <c r="K36" s="121">
        <v>33.363999999999997</v>
      </c>
    </row>
    <row r="37" spans="3:12" x14ac:dyDescent="0.25">
      <c r="C37" s="113" t="s">
        <v>329</v>
      </c>
      <c r="D37" s="117">
        <f>D35/D36</f>
        <v>3235.3006898417425</v>
      </c>
      <c r="E37" s="117">
        <f t="shared" ref="E37:J37" si="0">E35/E36</f>
        <v>3637.8772309356414</v>
      </c>
      <c r="F37" s="117">
        <f t="shared" si="0"/>
        <v>3871.5661168199026</v>
      </c>
      <c r="G37" s="117">
        <f t="shared" si="0"/>
        <v>2450.1744899415039</v>
      </c>
      <c r="H37" s="117">
        <f t="shared" si="0"/>
        <v>2508.5680194274505</v>
      </c>
      <c r="I37" s="117">
        <f t="shared" si="0"/>
        <v>2717.8565841349946</v>
      </c>
      <c r="J37" s="117">
        <f t="shared" si="0"/>
        <v>3108.3277834470168</v>
      </c>
      <c r="K37" s="109">
        <v>0</v>
      </c>
    </row>
    <row r="38" spans="3:12" x14ac:dyDescent="0.25">
      <c r="C38" s="115"/>
      <c r="K38" s="116"/>
    </row>
    <row r="39" spans="3:12" x14ac:dyDescent="0.25">
      <c r="C39" s="122" t="s">
        <v>330</v>
      </c>
      <c r="D39" s="123">
        <f t="shared" ref="D39:J39" si="1">(D10/D37)*100</f>
        <v>-3.0353599295976825</v>
      </c>
      <c r="E39" s="123">
        <f t="shared" si="1"/>
        <v>-3.276382143214001</v>
      </c>
      <c r="F39" s="123">
        <f t="shared" si="1"/>
        <v>0.20107305724262328</v>
      </c>
      <c r="G39" s="123">
        <f t="shared" si="1"/>
        <v>-1.423749193909625E-2</v>
      </c>
      <c r="H39" s="123">
        <f t="shared" si="1"/>
        <v>4.944866893344674</v>
      </c>
      <c r="I39" s="123">
        <f t="shared" si="1"/>
        <v>-0.12331054000289662</v>
      </c>
      <c r="J39" s="123">
        <f t="shared" si="1"/>
        <v>2.0422151929201879</v>
      </c>
      <c r="K39" s="124">
        <v>0</v>
      </c>
    </row>
    <row r="40" spans="3:12" x14ac:dyDescent="0.25">
      <c r="C40" s="125" t="s">
        <v>313</v>
      </c>
    </row>
    <row r="41" spans="3:12" x14ac:dyDescent="0.25">
      <c r="C41" s="126" t="s">
        <v>294</v>
      </c>
      <c r="D41" s="127" t="s">
        <v>298</v>
      </c>
    </row>
    <row r="42" spans="3:12" x14ac:dyDescent="0.25">
      <c r="D42" s="126" t="s">
        <v>332</v>
      </c>
    </row>
    <row r="43" spans="3:12" x14ac:dyDescent="0.25">
      <c r="C43" s="126"/>
    </row>
  </sheetData>
  <hyperlinks>
    <hyperlink ref="D41" r:id="rId1" xr:uid="{B4E775D9-0926-4674-853C-D3B489E229B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L34"/>
  <sheetViews>
    <sheetView topLeftCell="A15" workbookViewId="0">
      <selection activeCell="F8" sqref="F8"/>
    </sheetView>
  </sheetViews>
  <sheetFormatPr defaultRowHeight="15.75" x14ac:dyDescent="0.25"/>
  <cols>
    <col min="1" max="2" width="9" style="52"/>
    <col min="3" max="3" width="8.75" style="52" customWidth="1"/>
    <col min="4" max="4" width="14.5" style="52" customWidth="1"/>
    <col min="5" max="5" width="17.375" style="52" customWidth="1"/>
    <col min="6" max="6" width="19.125" style="52" customWidth="1"/>
    <col min="7" max="7" width="9" style="52"/>
    <col min="8" max="8" width="11.875" style="52" customWidth="1"/>
    <col min="9" max="9" width="13.5" style="52" bestFit="1" customWidth="1"/>
    <col min="10" max="10" width="10" style="52" customWidth="1"/>
    <col min="11" max="11" width="11.375" style="52" bestFit="1" customWidth="1"/>
    <col min="12" max="12" width="11.5" style="52" customWidth="1"/>
    <col min="13" max="16384" width="9" style="52"/>
  </cols>
  <sheetData>
    <row r="3" spans="3:12" ht="42.75" customHeight="1" x14ac:dyDescent="0.25">
      <c r="C3" s="249" t="s">
        <v>22</v>
      </c>
      <c r="D3" s="249"/>
      <c r="E3" s="249"/>
      <c r="F3" s="249"/>
      <c r="G3" s="249"/>
    </row>
    <row r="4" spans="3:12" ht="46.5" customHeight="1" x14ac:dyDescent="0.25">
      <c r="C4" s="255" t="s">
        <v>67</v>
      </c>
      <c r="D4" s="255"/>
      <c r="E4" s="255"/>
      <c r="F4" s="255"/>
      <c r="G4" s="255"/>
    </row>
    <row r="7" spans="3:12" ht="39" customHeight="1" x14ac:dyDescent="0.25">
      <c r="C7" s="251" t="s">
        <v>239</v>
      </c>
      <c r="D7" s="251"/>
      <c r="E7" s="251"/>
      <c r="G7" s="257" t="s">
        <v>312</v>
      </c>
      <c r="H7" s="258"/>
      <c r="I7" s="258"/>
      <c r="J7" s="258"/>
      <c r="K7" s="258"/>
      <c r="L7" s="259"/>
    </row>
    <row r="8" spans="3:12" ht="39" x14ac:dyDescent="0.25">
      <c r="C8" s="77"/>
      <c r="D8" s="128" t="s">
        <v>240</v>
      </c>
      <c r="E8" s="128" t="s">
        <v>241</v>
      </c>
      <c r="F8" s="129"/>
      <c r="G8" s="130" t="s">
        <v>88</v>
      </c>
      <c r="H8" s="131" t="s">
        <v>307</v>
      </c>
      <c r="I8" s="131" t="s">
        <v>305</v>
      </c>
      <c r="J8" s="131" t="s">
        <v>309</v>
      </c>
      <c r="K8" s="131" t="s">
        <v>306</v>
      </c>
      <c r="L8" s="131" t="s">
        <v>308</v>
      </c>
    </row>
    <row r="9" spans="3:12" x14ac:dyDescent="0.25">
      <c r="C9" s="77">
        <v>2000</v>
      </c>
      <c r="D9" s="77"/>
      <c r="E9" s="77">
        <v>1673940</v>
      </c>
      <c r="G9" s="62">
        <v>2011</v>
      </c>
      <c r="H9" s="132">
        <v>151.18060659686049</v>
      </c>
      <c r="I9" s="132">
        <v>14451.881000000001</v>
      </c>
      <c r="J9" s="132">
        <v>3.25</v>
      </c>
      <c r="K9" s="132">
        <f>I9/J9</f>
        <v>4446.7326153846161</v>
      </c>
      <c r="L9" s="133">
        <f>(H9/K9)*100</f>
        <v>3.3998132937836703</v>
      </c>
    </row>
    <row r="10" spans="3:12" x14ac:dyDescent="0.25">
      <c r="C10" s="77">
        <v>2001</v>
      </c>
      <c r="D10" s="77"/>
      <c r="E10" s="77">
        <v>2374188</v>
      </c>
      <c r="G10" s="62">
        <v>2012</v>
      </c>
      <c r="H10" s="132">
        <v>99.850465238645299</v>
      </c>
      <c r="I10" s="132">
        <v>16433.674999999999</v>
      </c>
      <c r="J10" s="132">
        <v>3.25</v>
      </c>
      <c r="K10" s="132">
        <f t="shared" ref="K10:K22" si="0">I10/J10</f>
        <v>5056.5153846153844</v>
      </c>
      <c r="L10" s="133">
        <f t="shared" ref="L10:L22" si="1">(H10/K10)*100</f>
        <v>1.9746892403896099</v>
      </c>
    </row>
    <row r="11" spans="3:12" x14ac:dyDescent="0.25">
      <c r="C11" s="77">
        <v>2002</v>
      </c>
      <c r="D11" s="77"/>
      <c r="E11" s="77">
        <v>3230155</v>
      </c>
      <c r="G11" s="62">
        <v>2013</v>
      </c>
      <c r="H11" s="132">
        <v>95.169690526782944</v>
      </c>
      <c r="I11" s="132">
        <v>16980.663</v>
      </c>
      <c r="J11" s="132">
        <v>3.25</v>
      </c>
      <c r="K11" s="132">
        <f t="shared" si="0"/>
        <v>5224.8193846153845</v>
      </c>
      <c r="L11" s="133">
        <f t="shared" si="1"/>
        <v>1.8214924482751031</v>
      </c>
    </row>
    <row r="12" spans="3:12" x14ac:dyDescent="0.25">
      <c r="C12" s="77">
        <v>2003</v>
      </c>
      <c r="D12" s="77"/>
      <c r="E12" s="77">
        <v>4199916</v>
      </c>
      <c r="G12" s="62">
        <v>2014</v>
      </c>
      <c r="H12" s="132">
        <v>94.349078972410837</v>
      </c>
      <c r="I12" s="132">
        <v>17294.420999999998</v>
      </c>
      <c r="J12" s="132">
        <v>3.25</v>
      </c>
      <c r="K12" s="132">
        <f t="shared" si="0"/>
        <v>5321.3603076923073</v>
      </c>
      <c r="L12" s="133">
        <f t="shared" si="1"/>
        <v>1.7730255708493232</v>
      </c>
    </row>
    <row r="13" spans="3:12" x14ac:dyDescent="0.25">
      <c r="C13" s="77">
        <v>2004</v>
      </c>
      <c r="D13" s="77"/>
      <c r="E13" s="77">
        <v>5105290</v>
      </c>
      <c r="G13" s="62">
        <v>2015</v>
      </c>
      <c r="H13" s="132">
        <v>86.741835049654156</v>
      </c>
      <c r="I13" s="132">
        <v>17514.647000000001</v>
      </c>
      <c r="J13" s="132">
        <v>3.96</v>
      </c>
      <c r="K13" s="132">
        <f t="shared" si="0"/>
        <v>4422.8906565656571</v>
      </c>
      <c r="L13" s="133">
        <f t="shared" si="1"/>
        <v>1.9612023399422802</v>
      </c>
    </row>
    <row r="14" spans="3:12" x14ac:dyDescent="0.25">
      <c r="C14" s="77">
        <v>2005</v>
      </c>
      <c r="D14" s="77"/>
      <c r="E14" s="77">
        <v>6105915</v>
      </c>
      <c r="G14" s="62">
        <v>2016</v>
      </c>
      <c r="H14" s="132">
        <v>102.65992227026419</v>
      </c>
      <c r="I14" s="132">
        <v>20662.991999999998</v>
      </c>
      <c r="J14" s="132">
        <v>7.32</v>
      </c>
      <c r="K14" s="132">
        <f t="shared" si="0"/>
        <v>2822.813114754098</v>
      </c>
      <c r="L14" s="133">
        <f t="shared" si="1"/>
        <v>3.6367948601941773</v>
      </c>
    </row>
    <row r="15" spans="3:12" x14ac:dyDescent="0.25">
      <c r="C15" s="77">
        <v>2006</v>
      </c>
      <c r="D15" s="77">
        <v>35.9</v>
      </c>
      <c r="E15" s="77">
        <v>7206325</v>
      </c>
      <c r="G15" s="62">
        <v>2017</v>
      </c>
      <c r="H15" s="132">
        <v>97.912850918555137</v>
      </c>
      <c r="I15" s="132">
        <v>26893.277999999998</v>
      </c>
      <c r="J15" s="132">
        <v>7.3929999999999998</v>
      </c>
      <c r="K15" s="132">
        <f t="shared" si="0"/>
        <v>3637.6677938590556</v>
      </c>
      <c r="L15" s="133">
        <f t="shared" si="1"/>
        <v>2.6916380622729523</v>
      </c>
    </row>
    <row r="16" spans="3:12" x14ac:dyDescent="0.25">
      <c r="C16" s="77">
        <v>2007</v>
      </c>
      <c r="D16" s="77">
        <v>77.400000000000006</v>
      </c>
      <c r="E16" s="77">
        <v>8060532</v>
      </c>
      <c r="G16" s="62">
        <v>2018</v>
      </c>
      <c r="H16" s="132">
        <v>98.678756533415111</v>
      </c>
      <c r="I16" s="132">
        <v>29821.678</v>
      </c>
      <c r="J16" s="132">
        <v>7.3959999999999999</v>
      </c>
      <c r="K16" s="132">
        <f t="shared" si="0"/>
        <v>4032.1360194699837</v>
      </c>
      <c r="L16" s="133">
        <f t="shared" si="1"/>
        <v>2.4473072350963556</v>
      </c>
    </row>
    <row r="17" spans="3:12" x14ac:dyDescent="0.25">
      <c r="C17" s="77">
        <v>2008</v>
      </c>
      <c r="D17" s="77">
        <v>90.5</v>
      </c>
      <c r="E17" s="77">
        <v>9698055</v>
      </c>
      <c r="G17" s="62">
        <v>2019</v>
      </c>
      <c r="H17" s="132">
        <v>96.177384313118239</v>
      </c>
      <c r="I17" s="132">
        <v>31732.343000000001</v>
      </c>
      <c r="J17" s="132">
        <v>7.3959999999999999</v>
      </c>
      <c r="K17" s="132">
        <f t="shared" si="0"/>
        <v>4290.4736343969716</v>
      </c>
      <c r="L17" s="133">
        <f t="shared" si="1"/>
        <v>2.2416495825089955</v>
      </c>
    </row>
    <row r="18" spans="3:12" x14ac:dyDescent="0.25">
      <c r="C18" s="77">
        <v>2009</v>
      </c>
      <c r="D18" s="77">
        <v>94</v>
      </c>
      <c r="E18" s="77">
        <v>10683416</v>
      </c>
      <c r="G18" s="62">
        <v>2020</v>
      </c>
      <c r="H18" s="132">
        <v>124.02864908077571</v>
      </c>
      <c r="I18" s="132">
        <v>38719.468999999997</v>
      </c>
      <c r="J18" s="132">
        <v>14.018000000000001</v>
      </c>
      <c r="K18" s="132">
        <f t="shared" si="0"/>
        <v>2762.1250535026393</v>
      </c>
      <c r="L18" s="133">
        <f t="shared" si="1"/>
        <v>4.4903343142807923</v>
      </c>
    </row>
    <row r="19" spans="3:12" x14ac:dyDescent="0.25">
      <c r="C19" s="77">
        <v>2010</v>
      </c>
      <c r="D19" s="77">
        <v>86.5</v>
      </c>
      <c r="E19" s="77">
        <v>11943763</v>
      </c>
      <c r="G19" s="134" t="s">
        <v>310</v>
      </c>
      <c r="H19" s="132">
        <v>147.61611151876488</v>
      </c>
      <c r="I19" s="132">
        <v>61226.087</v>
      </c>
      <c r="J19" s="132">
        <v>21.413</v>
      </c>
      <c r="K19" s="132">
        <f t="shared" si="0"/>
        <v>2859.2951478074065</v>
      </c>
      <c r="L19" s="133">
        <f t="shared" si="1"/>
        <v>5.1626748512465159</v>
      </c>
    </row>
    <row r="20" spans="3:12" x14ac:dyDescent="0.25">
      <c r="C20" s="77">
        <v>2011</v>
      </c>
      <c r="D20" s="77">
        <v>87.3</v>
      </c>
      <c r="E20" s="77">
        <v>14451881</v>
      </c>
      <c r="G20" s="134" t="s">
        <v>290</v>
      </c>
      <c r="H20" s="132">
        <v>148.17021646700468</v>
      </c>
      <c r="I20" s="132">
        <v>93687.387000000002</v>
      </c>
      <c r="J20" s="132">
        <v>31.704999999999998</v>
      </c>
      <c r="K20" s="132">
        <f t="shared" si="0"/>
        <v>2954.9719917994012</v>
      </c>
      <c r="L20" s="133">
        <f t="shared" si="1"/>
        <v>5.0142680498564687</v>
      </c>
    </row>
    <row r="21" spans="3:12" x14ac:dyDescent="0.25">
      <c r="C21" s="77">
        <v>2012</v>
      </c>
      <c r="D21" s="77">
        <v>74.400000000000006</v>
      </c>
      <c r="E21" s="77">
        <v>16433675</v>
      </c>
      <c r="G21" s="134" t="s">
        <v>291</v>
      </c>
      <c r="H21" s="132">
        <v>146.89443035151041</v>
      </c>
      <c r="I21" s="132">
        <v>127066.007</v>
      </c>
      <c r="J21" s="132">
        <v>37.238</v>
      </c>
      <c r="K21" s="132">
        <f t="shared" si="0"/>
        <v>3412.267227026156</v>
      </c>
      <c r="L21" s="133">
        <f t="shared" si="1"/>
        <v>4.3048923363347242</v>
      </c>
    </row>
    <row r="22" spans="3:12" x14ac:dyDescent="0.25">
      <c r="C22" s="77">
        <v>2013</v>
      </c>
      <c r="D22" s="77">
        <v>64.900000000000006</v>
      </c>
      <c r="E22" s="77">
        <v>16980663</v>
      </c>
      <c r="G22" s="134" t="s">
        <v>311</v>
      </c>
      <c r="H22" s="132">
        <v>160.30620168561489</v>
      </c>
      <c r="I22" s="132">
        <v>155720.41067971155</v>
      </c>
      <c r="J22" s="132">
        <v>33.363999999999997</v>
      </c>
      <c r="K22" s="132">
        <f t="shared" si="0"/>
        <v>4667.3183874748702</v>
      </c>
      <c r="L22" s="133">
        <f t="shared" si="1"/>
        <v>3.4346532286250211</v>
      </c>
    </row>
    <row r="23" spans="3:12" x14ac:dyDescent="0.25">
      <c r="C23" s="77">
        <v>2014</v>
      </c>
      <c r="D23" s="77">
        <v>68.7</v>
      </c>
      <c r="E23" s="77">
        <v>17294421</v>
      </c>
      <c r="G23" s="125" t="s">
        <v>313</v>
      </c>
    </row>
    <row r="24" spans="3:12" x14ac:dyDescent="0.25">
      <c r="C24" s="77">
        <v>2015</v>
      </c>
      <c r="D24" s="77">
        <v>62.7</v>
      </c>
      <c r="E24" s="77">
        <v>16142345</v>
      </c>
      <c r="G24" s="126" t="s">
        <v>294</v>
      </c>
      <c r="H24" s="127" t="s">
        <v>298</v>
      </c>
    </row>
    <row r="25" spans="3:12" x14ac:dyDescent="0.25">
      <c r="C25" s="77">
        <v>2016</v>
      </c>
      <c r="D25" s="77">
        <v>94.9</v>
      </c>
      <c r="E25" s="77">
        <v>19548192</v>
      </c>
      <c r="H25" s="126" t="s">
        <v>314</v>
      </c>
    </row>
    <row r="26" spans="3:12" x14ac:dyDescent="0.25">
      <c r="C26" s="77">
        <v>2017</v>
      </c>
      <c r="D26" s="77">
        <v>96.2</v>
      </c>
      <c r="E26" s="77">
        <v>26187978</v>
      </c>
      <c r="G26" s="126" t="s">
        <v>297</v>
      </c>
    </row>
    <row r="27" spans="3:12" x14ac:dyDescent="0.25">
      <c r="C27" s="77">
        <v>2018</v>
      </c>
      <c r="D27" s="77">
        <v>101.3</v>
      </c>
      <c r="E27" s="77">
        <v>29113578</v>
      </c>
    </row>
    <row r="28" spans="3:12" x14ac:dyDescent="0.25">
      <c r="C28" s="77">
        <v>2019</v>
      </c>
      <c r="D28" s="77">
        <v>88.8</v>
      </c>
      <c r="E28" s="77">
        <v>30801416</v>
      </c>
    </row>
    <row r="29" spans="3:12" x14ac:dyDescent="0.25">
      <c r="C29" s="77">
        <v>2020</v>
      </c>
      <c r="D29" s="77">
        <v>119</v>
      </c>
      <c r="E29" s="77">
        <v>37030779</v>
      </c>
    </row>
    <row r="30" spans="3:12" x14ac:dyDescent="0.25">
      <c r="C30" s="77">
        <v>2021</v>
      </c>
      <c r="D30" s="49"/>
      <c r="E30" s="51"/>
    </row>
    <row r="31" spans="3:12" x14ac:dyDescent="0.25">
      <c r="C31" s="77">
        <v>2022</v>
      </c>
      <c r="D31" s="49"/>
      <c r="E31" s="51"/>
    </row>
    <row r="32" spans="3:12" x14ac:dyDescent="0.25">
      <c r="C32" s="77">
        <v>2023</v>
      </c>
      <c r="D32" s="49"/>
      <c r="E32" s="51"/>
    </row>
    <row r="33" spans="3:5" x14ac:dyDescent="0.25">
      <c r="C33" s="77">
        <v>2024</v>
      </c>
      <c r="D33" s="49"/>
      <c r="E33" s="135"/>
    </row>
    <row r="34" spans="3:5" x14ac:dyDescent="0.25">
      <c r="C34" s="256" t="s">
        <v>90</v>
      </c>
      <c r="D34" s="256"/>
      <c r="E34" s="256"/>
    </row>
  </sheetData>
  <mergeCells count="5">
    <mergeCell ref="C4:G4"/>
    <mergeCell ref="C3:G3"/>
    <mergeCell ref="C7:E7"/>
    <mergeCell ref="C34:E34"/>
    <mergeCell ref="G7:L7"/>
  </mergeCells>
  <hyperlinks>
    <hyperlink ref="H24" r:id="rId1" xr:uid="{A1841984-03B1-4EE6-9622-0D79129E4D2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D2:K35"/>
  <sheetViews>
    <sheetView topLeftCell="A21" zoomScale="80" zoomScaleNormal="80" workbookViewId="0">
      <selection activeCell="E34" sqref="E34"/>
    </sheetView>
  </sheetViews>
  <sheetFormatPr defaultRowHeight="15.75" x14ac:dyDescent="0.25"/>
  <cols>
    <col min="1" max="4" width="9" style="52"/>
    <col min="5" max="5" width="9.375" style="52" customWidth="1"/>
    <col min="6" max="6" width="10.25" style="52" customWidth="1"/>
    <col min="7" max="7" width="10.375" style="52" customWidth="1"/>
    <col min="8" max="8" width="11" style="52" customWidth="1"/>
    <col min="9" max="9" width="10.25" style="52" customWidth="1"/>
    <col min="10" max="11" width="9.75" style="52" customWidth="1"/>
    <col min="12" max="16384" width="9" style="52"/>
  </cols>
  <sheetData>
    <row r="2" spans="4:11" ht="30" customHeight="1" x14ac:dyDescent="0.25">
      <c r="E2" s="249" t="s">
        <v>24</v>
      </c>
      <c r="F2" s="249"/>
      <c r="G2" s="249"/>
      <c r="H2" s="249"/>
      <c r="I2" s="249"/>
      <c r="J2" s="249"/>
    </row>
    <row r="3" spans="4:11" ht="60.75" customHeight="1" x14ac:dyDescent="0.25">
      <c r="E3" s="255" t="s">
        <v>68</v>
      </c>
      <c r="F3" s="255"/>
      <c r="G3" s="255"/>
      <c r="H3" s="255"/>
      <c r="I3" s="255"/>
      <c r="J3" s="255"/>
    </row>
    <row r="6" spans="4:11" x14ac:dyDescent="0.25">
      <c r="D6" s="136"/>
      <c r="E6" s="260" t="s">
        <v>91</v>
      </c>
      <c r="F6" s="260"/>
      <c r="G6" s="260"/>
      <c r="H6" s="260"/>
      <c r="I6" s="260"/>
      <c r="J6" s="260"/>
      <c r="K6" s="260"/>
    </row>
    <row r="7" spans="4:11" ht="38.25" customHeight="1" x14ac:dyDescent="0.25">
      <c r="E7" s="137"/>
      <c r="F7" s="261" t="s">
        <v>243</v>
      </c>
      <c r="G7" s="261"/>
      <c r="H7" s="261"/>
      <c r="I7" s="261" t="s">
        <v>92</v>
      </c>
      <c r="J7" s="261"/>
      <c r="K7" s="261"/>
    </row>
    <row r="8" spans="4:11" ht="31.5" x14ac:dyDescent="0.25">
      <c r="E8" s="139"/>
      <c r="F8" s="140" t="s">
        <v>93</v>
      </c>
      <c r="G8" s="140" t="s">
        <v>94</v>
      </c>
      <c r="H8" s="138" t="s">
        <v>242</v>
      </c>
      <c r="I8" s="138" t="s">
        <v>93</v>
      </c>
      <c r="J8" s="138" t="s">
        <v>94</v>
      </c>
      <c r="K8" s="138" t="s">
        <v>242</v>
      </c>
    </row>
    <row r="9" spans="4:11" x14ac:dyDescent="0.25">
      <c r="E9" s="141">
        <v>2000</v>
      </c>
      <c r="F9" s="142">
        <v>43.3</v>
      </c>
      <c r="G9" s="142">
        <v>17.3</v>
      </c>
      <c r="H9" s="143">
        <f>F9+G9</f>
        <v>60.599999999999994</v>
      </c>
      <c r="I9" s="143">
        <v>43.3</v>
      </c>
      <c r="J9" s="143">
        <v>17.3</v>
      </c>
      <c r="K9" s="143">
        <f>I9+J9</f>
        <v>60.599999999999994</v>
      </c>
    </row>
    <row r="10" spans="4:11" x14ac:dyDescent="0.25">
      <c r="E10" s="141">
        <v>2001</v>
      </c>
      <c r="F10" s="142">
        <v>40.5</v>
      </c>
      <c r="G10" s="142">
        <v>7.7</v>
      </c>
      <c r="H10" s="143">
        <f t="shared" ref="H10:H19" si="0">F10+G10</f>
        <v>48.2</v>
      </c>
      <c r="I10" s="143">
        <v>40.5</v>
      </c>
      <c r="J10" s="143">
        <v>7.7</v>
      </c>
      <c r="K10" s="143">
        <f t="shared" ref="K10:K21" si="1">I10+J10</f>
        <v>48.2</v>
      </c>
    </row>
    <row r="11" spans="4:11" x14ac:dyDescent="0.25">
      <c r="E11" s="141">
        <v>2002</v>
      </c>
      <c r="F11" s="142">
        <v>33.9</v>
      </c>
      <c r="G11" s="142">
        <v>11.1</v>
      </c>
      <c r="H11" s="143">
        <f t="shared" si="0"/>
        <v>45</v>
      </c>
      <c r="I11" s="143">
        <v>33.9</v>
      </c>
      <c r="J11" s="143">
        <v>11.1</v>
      </c>
      <c r="K11" s="143">
        <f t="shared" si="1"/>
        <v>45</v>
      </c>
    </row>
    <row r="12" spans="4:11" x14ac:dyDescent="0.25">
      <c r="E12" s="141">
        <v>2003</v>
      </c>
      <c r="F12" s="142">
        <v>28.8</v>
      </c>
      <c r="G12" s="142">
        <v>9.8000000000000007</v>
      </c>
      <c r="H12" s="143">
        <f t="shared" si="0"/>
        <v>38.6</v>
      </c>
      <c r="I12" s="143">
        <v>28.8</v>
      </c>
      <c r="J12" s="143">
        <v>9.8000000000000007</v>
      </c>
      <c r="K12" s="143">
        <f t="shared" si="1"/>
        <v>38.6</v>
      </c>
    </row>
    <row r="13" spans="4:11" x14ac:dyDescent="0.25">
      <c r="E13" s="141">
        <v>2004</v>
      </c>
      <c r="F13" s="142">
        <v>28.1</v>
      </c>
      <c r="G13" s="142">
        <v>11</v>
      </c>
      <c r="H13" s="143">
        <f t="shared" si="0"/>
        <v>39.1</v>
      </c>
      <c r="I13" s="143">
        <v>28.1</v>
      </c>
      <c r="J13" s="143">
        <v>12.8</v>
      </c>
      <c r="K13" s="143">
        <f t="shared" si="1"/>
        <v>40.900000000000006</v>
      </c>
    </row>
    <row r="14" spans="4:11" x14ac:dyDescent="0.25">
      <c r="E14" s="141">
        <v>2005</v>
      </c>
      <c r="F14" s="142">
        <v>22.5</v>
      </c>
      <c r="G14" s="142">
        <v>11.4</v>
      </c>
      <c r="H14" s="143">
        <f t="shared" si="0"/>
        <v>33.9</v>
      </c>
      <c r="I14" s="143">
        <v>22.5</v>
      </c>
      <c r="J14" s="143">
        <v>12.8</v>
      </c>
      <c r="K14" s="143">
        <f t="shared" si="1"/>
        <v>35.299999999999997</v>
      </c>
    </row>
    <row r="15" spans="4:11" x14ac:dyDescent="0.25">
      <c r="E15" s="141">
        <v>2006</v>
      </c>
      <c r="F15" s="143">
        <v>19.2</v>
      </c>
      <c r="G15" s="143">
        <v>9.1</v>
      </c>
      <c r="H15" s="143">
        <f t="shared" si="0"/>
        <v>28.299999999999997</v>
      </c>
      <c r="I15" s="143">
        <v>19.2</v>
      </c>
      <c r="J15" s="143">
        <v>10</v>
      </c>
      <c r="K15" s="143">
        <f t="shared" si="1"/>
        <v>29.2</v>
      </c>
    </row>
    <row r="16" spans="4:11" x14ac:dyDescent="0.25">
      <c r="E16" s="141">
        <v>2007</v>
      </c>
      <c r="F16" s="143">
        <v>14.5</v>
      </c>
      <c r="G16" s="143">
        <v>7.2</v>
      </c>
      <c r="H16" s="143">
        <f t="shared" si="0"/>
        <v>21.7</v>
      </c>
      <c r="I16" s="143">
        <v>14.5</v>
      </c>
      <c r="J16" s="143">
        <v>7.8</v>
      </c>
      <c r="K16" s="143">
        <f t="shared" si="1"/>
        <v>22.3</v>
      </c>
    </row>
    <row r="17" spans="5:11" x14ac:dyDescent="0.25">
      <c r="E17" s="141">
        <v>2008</v>
      </c>
      <c r="F17" s="143">
        <v>17.899999999999999</v>
      </c>
      <c r="G17" s="143">
        <v>6.6</v>
      </c>
      <c r="H17" s="143">
        <f t="shared" si="0"/>
        <v>24.5</v>
      </c>
      <c r="I17" s="143">
        <v>17.899999999999999</v>
      </c>
      <c r="J17" s="143">
        <v>9.4</v>
      </c>
      <c r="K17" s="143">
        <f t="shared" si="1"/>
        <v>27.299999999999997</v>
      </c>
    </row>
    <row r="18" spans="5:11" x14ac:dyDescent="0.25">
      <c r="E18" s="141">
        <v>2009</v>
      </c>
      <c r="F18" s="143">
        <v>20</v>
      </c>
      <c r="G18" s="143">
        <v>8.6</v>
      </c>
      <c r="H18" s="143">
        <f t="shared" si="0"/>
        <v>28.6</v>
      </c>
      <c r="I18" s="143">
        <v>20</v>
      </c>
      <c r="J18" s="143">
        <v>10.8</v>
      </c>
      <c r="K18" s="143">
        <f t="shared" si="1"/>
        <v>30.8</v>
      </c>
    </row>
    <row r="19" spans="5:11" x14ac:dyDescent="0.25">
      <c r="E19" s="141">
        <v>2010</v>
      </c>
      <c r="F19" s="143">
        <v>14.5</v>
      </c>
      <c r="G19" s="143">
        <v>10.8</v>
      </c>
      <c r="H19" s="143">
        <f t="shared" si="0"/>
        <v>25.3</v>
      </c>
      <c r="I19" s="143">
        <v>14.5</v>
      </c>
      <c r="J19" s="143">
        <v>12.5</v>
      </c>
      <c r="K19" s="143">
        <f t="shared" si="1"/>
        <v>27</v>
      </c>
    </row>
    <row r="20" spans="5:11" x14ac:dyDescent="0.25">
      <c r="E20" s="141">
        <v>2011</v>
      </c>
      <c r="F20" s="143">
        <v>13.2</v>
      </c>
      <c r="G20" s="143">
        <v>9.4</v>
      </c>
      <c r="H20" s="143">
        <f t="shared" ref="H20:H21" si="2">F20+G20</f>
        <v>22.6</v>
      </c>
      <c r="I20" s="143">
        <v>13.2</v>
      </c>
      <c r="J20" s="143">
        <v>10.6</v>
      </c>
      <c r="K20" s="143">
        <f t="shared" si="1"/>
        <v>23.799999999999997</v>
      </c>
    </row>
    <row r="21" spans="5:11" x14ac:dyDescent="0.25">
      <c r="E21" s="141">
        <v>2012</v>
      </c>
      <c r="F21" s="143">
        <v>16.3</v>
      </c>
      <c r="G21" s="143">
        <v>10.1</v>
      </c>
      <c r="H21" s="143">
        <f t="shared" si="2"/>
        <v>26.4</v>
      </c>
      <c r="I21" s="143">
        <v>16.3</v>
      </c>
      <c r="J21" s="143">
        <v>10.7</v>
      </c>
      <c r="K21" s="143">
        <f t="shared" si="1"/>
        <v>27</v>
      </c>
    </row>
    <row r="22" spans="5:11" x14ac:dyDescent="0.25">
      <c r="E22" s="141">
        <v>2013</v>
      </c>
      <c r="F22" s="143">
        <v>13.6</v>
      </c>
      <c r="G22" s="143">
        <v>14.2</v>
      </c>
      <c r="H22" s="143">
        <v>27.8</v>
      </c>
      <c r="I22" s="143">
        <v>17.899999999999999</v>
      </c>
      <c r="J22" s="143">
        <v>15.6</v>
      </c>
      <c r="K22" s="143">
        <v>33.6</v>
      </c>
    </row>
    <row r="23" spans="5:11" x14ac:dyDescent="0.25">
      <c r="E23" s="141">
        <v>2014</v>
      </c>
      <c r="F23" s="143">
        <v>14.7</v>
      </c>
      <c r="G23" s="143">
        <v>10.199999999999999</v>
      </c>
      <c r="H23" s="143">
        <v>24.8</v>
      </c>
      <c r="I23" s="143">
        <v>19.7</v>
      </c>
      <c r="J23" s="143">
        <v>11.3</v>
      </c>
      <c r="K23" s="143">
        <v>31</v>
      </c>
    </row>
    <row r="24" spans="5:11" x14ac:dyDescent="0.25">
      <c r="E24" s="141">
        <v>2015</v>
      </c>
      <c r="F24" s="144">
        <v>20.2</v>
      </c>
      <c r="G24" s="144">
        <v>20.6</v>
      </c>
      <c r="H24" s="144">
        <v>40.799999999999997</v>
      </c>
      <c r="I24" s="144">
        <v>28</v>
      </c>
      <c r="J24" s="144">
        <v>21.9</v>
      </c>
      <c r="K24" s="144">
        <v>49.9</v>
      </c>
    </row>
    <row r="25" spans="5:11" x14ac:dyDescent="0.25">
      <c r="E25" s="141">
        <v>2016</v>
      </c>
      <c r="F25" s="143">
        <v>51.6</v>
      </c>
      <c r="G25" s="143">
        <v>20.399999999999999</v>
      </c>
      <c r="H25" s="143">
        <v>72</v>
      </c>
      <c r="I25" s="143">
        <v>51.6</v>
      </c>
      <c r="J25" s="143">
        <v>20.399999999999999</v>
      </c>
      <c r="K25" s="143">
        <v>72</v>
      </c>
    </row>
    <row r="26" spans="5:11" x14ac:dyDescent="0.25">
      <c r="E26" s="141">
        <v>2017</v>
      </c>
      <c r="F26" s="143">
        <v>47.1</v>
      </c>
      <c r="G26" s="143">
        <v>20.2</v>
      </c>
      <c r="H26" s="143">
        <v>67.3</v>
      </c>
      <c r="I26" s="143">
        <v>47.1</v>
      </c>
      <c r="J26" s="143">
        <v>20.2</v>
      </c>
      <c r="K26" s="143">
        <v>67.3</v>
      </c>
    </row>
    <row r="27" spans="5:11" x14ac:dyDescent="0.25">
      <c r="E27" s="141" t="s">
        <v>245</v>
      </c>
      <c r="F27" s="143">
        <v>43.3</v>
      </c>
      <c r="G27" s="143">
        <v>19.5</v>
      </c>
      <c r="H27" s="143">
        <v>62.7</v>
      </c>
      <c r="I27" s="143">
        <v>43.3</v>
      </c>
      <c r="J27" s="143">
        <v>19.5</v>
      </c>
      <c r="K27" s="143">
        <v>62.7</v>
      </c>
    </row>
    <row r="28" spans="5:11" x14ac:dyDescent="0.25">
      <c r="E28" s="141" t="s">
        <v>246</v>
      </c>
      <c r="F28" s="143">
        <v>47.1</v>
      </c>
      <c r="G28" s="143">
        <v>23.9</v>
      </c>
      <c r="H28" s="143">
        <v>70.900000000000006</v>
      </c>
      <c r="I28" s="143">
        <v>47.1</v>
      </c>
      <c r="J28" s="143">
        <v>23.9</v>
      </c>
      <c r="K28" s="143">
        <v>70.900000000000006</v>
      </c>
    </row>
    <row r="29" spans="5:11" x14ac:dyDescent="0.25">
      <c r="E29" s="141" t="s">
        <v>247</v>
      </c>
      <c r="F29" s="143">
        <v>76.900000000000006</v>
      </c>
      <c r="G29" s="143">
        <v>43.9</v>
      </c>
      <c r="H29" s="143">
        <v>120.8</v>
      </c>
      <c r="I29" s="143">
        <v>76.900000000000006</v>
      </c>
      <c r="J29" s="143">
        <v>43.9</v>
      </c>
      <c r="K29" s="143">
        <v>120.8</v>
      </c>
    </row>
    <row r="30" spans="5:11" x14ac:dyDescent="0.25">
      <c r="E30" s="141" t="s">
        <v>248</v>
      </c>
      <c r="F30" s="143">
        <v>76.5</v>
      </c>
      <c r="G30" s="143">
        <v>34.299999999999997</v>
      </c>
      <c r="H30" s="143">
        <v>110.8</v>
      </c>
      <c r="I30" s="143">
        <v>76.5</v>
      </c>
      <c r="J30" s="143">
        <v>34.299999999999997</v>
      </c>
      <c r="K30" s="143">
        <v>110.8</v>
      </c>
    </row>
    <row r="31" spans="5:11" x14ac:dyDescent="0.25">
      <c r="E31" s="141" t="s">
        <v>333</v>
      </c>
      <c r="F31" s="143">
        <v>83.1</v>
      </c>
      <c r="G31" s="143">
        <v>27</v>
      </c>
      <c r="H31" s="143">
        <v>110.1</v>
      </c>
      <c r="I31" s="143">
        <v>83.1</v>
      </c>
      <c r="J31" s="143">
        <v>27</v>
      </c>
      <c r="K31" s="143">
        <v>110.1</v>
      </c>
    </row>
    <row r="32" spans="5:11" x14ac:dyDescent="0.25">
      <c r="E32" s="141" t="s">
        <v>334</v>
      </c>
      <c r="F32" s="143">
        <v>76.2</v>
      </c>
      <c r="G32" s="143">
        <v>19.600000000000001</v>
      </c>
      <c r="H32" s="143">
        <v>95.8</v>
      </c>
      <c r="I32" s="143">
        <v>76.2</v>
      </c>
      <c r="J32" s="143">
        <v>19.600000000000001</v>
      </c>
      <c r="K32" s="143">
        <v>95.8</v>
      </c>
    </row>
    <row r="33" spans="4:11" x14ac:dyDescent="0.25">
      <c r="E33" s="141" t="s">
        <v>335</v>
      </c>
      <c r="F33" s="143">
        <v>79.2</v>
      </c>
      <c r="G33" s="143">
        <v>17.100000000000001</v>
      </c>
      <c r="H33" s="143">
        <v>96.3</v>
      </c>
      <c r="I33" s="143">
        <v>79.2</v>
      </c>
      <c r="J33" s="143">
        <v>17.100000000000001</v>
      </c>
      <c r="K33" s="143">
        <v>96.3</v>
      </c>
    </row>
    <row r="34" spans="4:11" x14ac:dyDescent="0.25">
      <c r="D34" s="145"/>
      <c r="E34" s="145" t="s">
        <v>95</v>
      </c>
      <c r="F34" s="145"/>
      <c r="G34" s="145"/>
      <c r="H34" s="145"/>
      <c r="I34" s="145"/>
      <c r="J34" s="145"/>
      <c r="K34" s="145"/>
    </row>
    <row r="35" spans="4:11" x14ac:dyDescent="0.25">
      <c r="E35" s="52" t="s">
        <v>244</v>
      </c>
    </row>
  </sheetData>
  <mergeCells count="5">
    <mergeCell ref="E6:K6"/>
    <mergeCell ref="E2:J2"/>
    <mergeCell ref="E3:J3"/>
    <mergeCell ref="F7:H7"/>
    <mergeCell ref="I7:K7"/>
  </mergeCells>
  <hyperlinks>
    <hyperlink ref="E3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E3:E9"/>
  <sheetViews>
    <sheetView topLeftCell="A3" workbookViewId="0">
      <selection activeCell="E9" sqref="E9"/>
    </sheetView>
  </sheetViews>
  <sheetFormatPr defaultRowHeight="15.75" x14ac:dyDescent="0.25"/>
  <cols>
    <col min="1" max="4" width="9" style="52"/>
    <col min="5" max="5" width="59.625" style="52" customWidth="1"/>
    <col min="6" max="16384" width="9" style="52"/>
  </cols>
  <sheetData>
    <row r="3" spans="5:5" ht="45" x14ac:dyDescent="0.25">
      <c r="E3" s="27" t="s">
        <v>26</v>
      </c>
    </row>
    <row r="4" spans="5:5" ht="45" x14ac:dyDescent="0.25">
      <c r="E4" s="29" t="s">
        <v>69</v>
      </c>
    </row>
    <row r="7" spans="5:5" x14ac:dyDescent="0.25">
      <c r="E7" s="146" t="s">
        <v>339</v>
      </c>
    </row>
    <row r="8" spans="5:5" ht="173.25" x14ac:dyDescent="0.25">
      <c r="E8" s="147" t="s">
        <v>340</v>
      </c>
    </row>
    <row r="9" spans="5:5" x14ac:dyDescent="0.25">
      <c r="E9" s="148" t="s">
        <v>341</v>
      </c>
    </row>
  </sheetData>
  <hyperlinks>
    <hyperlink ref="E9" r:id="rId1" xr:uid="{F392AEC1-5640-45A1-891C-DDADB7ACEB3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2:N43"/>
  <sheetViews>
    <sheetView topLeftCell="A10" workbookViewId="0">
      <selection sqref="A1:XFD1048576"/>
    </sheetView>
  </sheetViews>
  <sheetFormatPr defaultRowHeight="15.75" x14ac:dyDescent="0.25"/>
  <cols>
    <col min="1" max="2" width="9" style="52"/>
    <col min="3" max="3" width="33.5" style="52" customWidth="1"/>
    <col min="4" max="8" width="9" style="52"/>
    <col min="9" max="9" width="10.375" style="52" customWidth="1"/>
    <col min="10" max="10" width="11.375" style="52" customWidth="1"/>
    <col min="11" max="16384" width="9" style="52"/>
  </cols>
  <sheetData>
    <row r="2" spans="3:14" ht="28.5" customHeight="1" x14ac:dyDescent="0.25">
      <c r="C2" s="262" t="s">
        <v>249</v>
      </c>
      <c r="D2" s="262"/>
      <c r="E2" s="262"/>
      <c r="F2" s="262"/>
      <c r="G2" s="262"/>
      <c r="H2" s="262"/>
      <c r="I2" s="262"/>
      <c r="J2" s="262"/>
      <c r="K2" s="262"/>
    </row>
    <row r="3" spans="3:14" ht="157.5" customHeight="1" x14ac:dyDescent="0.25">
      <c r="C3" s="255" t="s">
        <v>70</v>
      </c>
      <c r="D3" s="255"/>
      <c r="E3" s="255"/>
      <c r="F3" s="255"/>
      <c r="G3" s="255"/>
      <c r="H3" s="255"/>
      <c r="I3" s="255"/>
      <c r="J3" s="255"/>
      <c r="K3" s="255"/>
    </row>
    <row r="6" spans="3:14" x14ac:dyDescent="0.25">
      <c r="C6" s="264" t="s">
        <v>250</v>
      </c>
      <c r="D6" s="264"/>
      <c r="E6" s="264"/>
      <c r="F6" s="264"/>
      <c r="G6" s="264"/>
    </row>
    <row r="8" spans="3:14" ht="25.5" customHeight="1" x14ac:dyDescent="0.25">
      <c r="C8" s="263" t="s">
        <v>266</v>
      </c>
      <c r="D8" s="263"/>
      <c r="E8" s="263"/>
      <c r="F8" s="263"/>
      <c r="G8" s="263"/>
      <c r="I8" s="265" t="s">
        <v>350</v>
      </c>
      <c r="J8" s="265"/>
      <c r="K8" s="265"/>
      <c r="L8" s="265"/>
      <c r="N8" s="136"/>
    </row>
    <row r="9" spans="3:14" ht="24.75" customHeight="1" x14ac:dyDescent="0.25">
      <c r="C9" s="149" t="s">
        <v>96</v>
      </c>
      <c r="D9" s="150">
        <v>2015</v>
      </c>
      <c r="E9" s="151">
        <v>2016</v>
      </c>
      <c r="F9" s="150">
        <v>2017</v>
      </c>
      <c r="G9" s="150">
        <v>2018</v>
      </c>
      <c r="I9" s="152"/>
      <c r="J9" s="153" t="s">
        <v>1</v>
      </c>
      <c r="K9" s="153" t="s">
        <v>347</v>
      </c>
      <c r="L9" s="153" t="s">
        <v>348</v>
      </c>
    </row>
    <row r="10" spans="3:14" ht="26.25" customHeight="1" x14ac:dyDescent="0.25">
      <c r="C10" s="40" t="s">
        <v>97</v>
      </c>
      <c r="D10" s="154">
        <v>37975</v>
      </c>
      <c r="E10" s="154">
        <v>38253</v>
      </c>
      <c r="F10" s="154">
        <v>35586</v>
      </c>
      <c r="G10" s="154">
        <v>40394</v>
      </c>
      <c r="I10" s="155" t="s">
        <v>344</v>
      </c>
      <c r="J10" s="63">
        <v>76.11</v>
      </c>
      <c r="K10" s="63">
        <v>23.89</v>
      </c>
      <c r="L10" s="63">
        <v>7713</v>
      </c>
    </row>
    <row r="11" spans="3:14" ht="26.25" customHeight="1" x14ac:dyDescent="0.25">
      <c r="C11" s="40" t="s">
        <v>98</v>
      </c>
      <c r="D11" s="154">
        <v>35981</v>
      </c>
      <c r="E11" s="154">
        <v>44162</v>
      </c>
      <c r="F11" s="154">
        <v>50195</v>
      </c>
      <c r="G11" s="154">
        <v>51507</v>
      </c>
      <c r="I11" s="155" t="s">
        <v>345</v>
      </c>
      <c r="J11" s="63">
        <v>87.24</v>
      </c>
      <c r="K11" s="63">
        <v>12.76</v>
      </c>
      <c r="L11" s="63">
        <v>5870</v>
      </c>
      <c r="M11" s="156"/>
    </row>
    <row r="12" spans="3:14" ht="26.25" customHeight="1" x14ac:dyDescent="0.25">
      <c r="C12" s="40"/>
      <c r="D12" s="154"/>
      <c r="E12" s="154"/>
      <c r="F12" s="154"/>
      <c r="G12" s="154"/>
      <c r="I12" s="155" t="s">
        <v>346</v>
      </c>
      <c r="J12" s="63">
        <v>17.16</v>
      </c>
      <c r="K12" s="63">
        <v>82.84</v>
      </c>
      <c r="L12" s="63">
        <v>5870</v>
      </c>
      <c r="M12" s="156"/>
    </row>
    <row r="13" spans="3:14" ht="14.25" customHeight="1" x14ac:dyDescent="0.25">
      <c r="C13" s="40" t="s">
        <v>99</v>
      </c>
      <c r="D13" s="154">
        <v>94572</v>
      </c>
      <c r="E13" s="154">
        <v>95369</v>
      </c>
      <c r="F13" s="154">
        <v>96430</v>
      </c>
      <c r="G13" s="154">
        <v>97639</v>
      </c>
      <c r="I13" s="157" t="s">
        <v>349</v>
      </c>
      <c r="J13" s="156"/>
      <c r="K13" s="156"/>
      <c r="L13" s="156"/>
      <c r="M13" s="156"/>
    </row>
    <row r="14" spans="3:14" ht="15.75" customHeight="1" x14ac:dyDescent="0.25">
      <c r="C14" s="158" t="s">
        <v>100</v>
      </c>
      <c r="D14" s="159">
        <f>D11/D13*100</f>
        <v>38.046144736285584</v>
      </c>
      <c r="E14" s="159">
        <f>E11/E13*100</f>
        <v>46.306451782025604</v>
      </c>
      <c r="F14" s="159">
        <f>F11/F13*100</f>
        <v>52.053302914030908</v>
      </c>
      <c r="G14" s="159">
        <f>G11/G13*100</f>
        <v>52.75248619916222</v>
      </c>
      <c r="I14" s="160"/>
      <c r="J14" s="156"/>
      <c r="K14" s="156"/>
      <c r="L14" s="156"/>
      <c r="M14" s="156"/>
    </row>
    <row r="15" spans="3:14" x14ac:dyDescent="0.25">
      <c r="C15" s="157" t="s">
        <v>251</v>
      </c>
    </row>
    <row r="18" spans="3:11" x14ac:dyDescent="0.25">
      <c r="C18" s="264" t="s">
        <v>264</v>
      </c>
      <c r="D18" s="264"/>
      <c r="E18" s="264"/>
      <c r="F18" s="264"/>
    </row>
    <row r="20" spans="3:11" x14ac:dyDescent="0.25">
      <c r="C20" s="266" t="s">
        <v>252</v>
      </c>
      <c r="D20" s="267"/>
      <c r="E20" s="267"/>
      <c r="F20" s="267"/>
      <c r="G20" s="267"/>
      <c r="H20" s="267"/>
      <c r="I20" s="267"/>
      <c r="J20" s="267"/>
      <c r="K20" s="268"/>
    </row>
    <row r="21" spans="3:11" x14ac:dyDescent="0.25">
      <c r="C21" s="269" t="s">
        <v>253</v>
      </c>
      <c r="D21" s="270"/>
      <c r="E21" s="270"/>
      <c r="F21" s="270"/>
      <c r="G21" s="270"/>
      <c r="H21" s="270"/>
      <c r="I21" s="270"/>
      <c r="J21" s="270"/>
      <c r="K21" s="271"/>
    </row>
    <row r="22" spans="3:11" x14ac:dyDescent="0.25">
      <c r="C22" s="272"/>
      <c r="D22" s="274" t="s">
        <v>254</v>
      </c>
      <c r="E22" s="274"/>
      <c r="F22" s="274"/>
      <c r="G22" s="274"/>
      <c r="H22" s="274"/>
      <c r="I22" s="274"/>
      <c r="J22" s="275" t="s">
        <v>255</v>
      </c>
      <c r="K22" s="277" t="s">
        <v>256</v>
      </c>
    </row>
    <row r="23" spans="3:11" x14ac:dyDescent="0.25">
      <c r="C23" s="273"/>
      <c r="D23" s="276" t="s">
        <v>257</v>
      </c>
      <c r="E23" s="276" t="s">
        <v>258</v>
      </c>
      <c r="F23" s="279" t="s">
        <v>259</v>
      </c>
      <c r="G23" s="279"/>
      <c r="H23" s="279"/>
      <c r="I23" s="276" t="s">
        <v>260</v>
      </c>
      <c r="J23" s="276"/>
      <c r="K23" s="278"/>
    </row>
    <row r="24" spans="3:11" x14ac:dyDescent="0.25">
      <c r="C24" s="273"/>
      <c r="D24" s="276"/>
      <c r="E24" s="276"/>
      <c r="F24" s="3" t="s">
        <v>261</v>
      </c>
      <c r="G24" s="3" t="s">
        <v>262</v>
      </c>
      <c r="H24" s="3" t="s">
        <v>263</v>
      </c>
      <c r="I24" s="276"/>
      <c r="J24" s="276"/>
      <c r="K24" s="278"/>
    </row>
    <row r="25" spans="3:11" x14ac:dyDescent="0.25">
      <c r="C25" s="4"/>
      <c r="D25" s="5"/>
      <c r="E25" s="5"/>
      <c r="F25" s="5"/>
      <c r="G25" s="5"/>
      <c r="H25" s="5"/>
      <c r="I25" s="5"/>
      <c r="J25" s="5"/>
      <c r="K25" s="6"/>
    </row>
    <row r="26" spans="3:11" x14ac:dyDescent="0.25">
      <c r="C26" s="7" t="s">
        <v>2</v>
      </c>
      <c r="D26" s="161">
        <v>70.629039872371919</v>
      </c>
      <c r="E26" s="162">
        <v>87.674628164123561</v>
      </c>
      <c r="F26" s="163">
        <v>37.444565109061273</v>
      </c>
      <c r="G26" s="163">
        <v>96.635446642850511</v>
      </c>
      <c r="H26" s="162">
        <v>97.54655986149092</v>
      </c>
      <c r="I26" s="162">
        <v>38.104981349011034</v>
      </c>
      <c r="J26" s="162">
        <v>52.10922374308835</v>
      </c>
      <c r="K26" s="164">
        <v>7915.0000000000809</v>
      </c>
    </row>
    <row r="27" spans="3:11" x14ac:dyDescent="0.25">
      <c r="C27" s="9"/>
      <c r="D27" s="10"/>
      <c r="E27" s="10"/>
      <c r="F27" s="10"/>
      <c r="G27" s="10"/>
      <c r="H27" s="10"/>
      <c r="I27" s="10"/>
      <c r="J27" s="10"/>
      <c r="K27" s="11"/>
    </row>
    <row r="28" spans="3:11" x14ac:dyDescent="0.25">
      <c r="C28" s="7" t="s">
        <v>4</v>
      </c>
      <c r="D28" s="10"/>
      <c r="E28" s="10"/>
      <c r="F28" s="10"/>
      <c r="G28" s="10"/>
      <c r="H28" s="10"/>
      <c r="I28" s="10"/>
      <c r="J28" s="10"/>
      <c r="K28" s="11"/>
    </row>
    <row r="29" spans="3:11" x14ac:dyDescent="0.25">
      <c r="C29" s="9" t="s">
        <v>115</v>
      </c>
      <c r="D29" s="165">
        <v>75.224619155766064</v>
      </c>
      <c r="E29" s="166">
        <v>91.912388829022021</v>
      </c>
      <c r="F29" s="167">
        <v>44.057114467144025</v>
      </c>
      <c r="G29" s="167">
        <v>97.222279905921951</v>
      </c>
      <c r="H29" s="166">
        <v>98.36310350471463</v>
      </c>
      <c r="I29" s="166">
        <v>44.081069632503286</v>
      </c>
      <c r="J29" s="166">
        <v>57.725089920547028</v>
      </c>
      <c r="K29" s="168">
        <v>5920.3608253345747</v>
      </c>
    </row>
    <row r="30" spans="3:11" x14ac:dyDescent="0.25">
      <c r="C30" s="9" t="s">
        <v>116</v>
      </c>
      <c r="D30" s="165">
        <v>65.533769380807342</v>
      </c>
      <c r="E30" s="166">
        <v>85.496146443257786</v>
      </c>
      <c r="F30" s="167">
        <v>23.937240229435385</v>
      </c>
      <c r="G30" s="167">
        <v>95.849660594001037</v>
      </c>
      <c r="H30" s="166">
        <v>96.186249441963369</v>
      </c>
      <c r="I30" s="166">
        <v>26.494707275445741</v>
      </c>
      <c r="J30" s="166">
        <v>41.60738479372084</v>
      </c>
      <c r="K30" s="168">
        <v>1358.8500789397731</v>
      </c>
    </row>
    <row r="31" spans="3:11" x14ac:dyDescent="0.25">
      <c r="C31" s="9" t="s">
        <v>117</v>
      </c>
      <c r="D31" s="165">
        <v>38.725726358807592</v>
      </c>
      <c r="E31" s="166">
        <v>52.869309359487033</v>
      </c>
      <c r="F31" s="167">
        <v>4.7383598028738971</v>
      </c>
      <c r="G31" s="167">
        <v>92.850387661253592</v>
      </c>
      <c r="H31" s="166">
        <v>92.850387661253592</v>
      </c>
      <c r="I31" s="166">
        <v>7.2708930440266082</v>
      </c>
      <c r="J31" s="166">
        <v>22.260442819398254</v>
      </c>
      <c r="K31" s="168">
        <v>635.78909572570808</v>
      </c>
    </row>
    <row r="32" spans="3:11" x14ac:dyDescent="0.25">
      <c r="C32" s="7" t="s">
        <v>5</v>
      </c>
      <c r="D32" s="8"/>
      <c r="E32" s="8"/>
      <c r="F32" s="8"/>
      <c r="G32" s="8"/>
      <c r="H32" s="8"/>
      <c r="I32" s="8"/>
      <c r="J32" s="8"/>
      <c r="K32" s="12"/>
    </row>
    <row r="33" spans="3:11" x14ac:dyDescent="0.25">
      <c r="C33" s="13" t="s">
        <v>6</v>
      </c>
      <c r="D33" s="165">
        <v>76.777124327072045</v>
      </c>
      <c r="E33" s="166">
        <v>92.009729776689355</v>
      </c>
      <c r="F33" s="167">
        <v>53.501577410046764</v>
      </c>
      <c r="G33" s="167">
        <v>96.965178667485148</v>
      </c>
      <c r="H33" s="166">
        <v>98.689081302949006</v>
      </c>
      <c r="I33" s="166">
        <v>49.924498479057398</v>
      </c>
      <c r="J33" s="166">
        <v>63.134391765000366</v>
      </c>
      <c r="K33" s="168">
        <v>3104.5186796816461</v>
      </c>
    </row>
    <row r="34" spans="3:11" x14ac:dyDescent="0.25">
      <c r="C34" s="13" t="s">
        <v>7</v>
      </c>
      <c r="D34" s="165">
        <v>73.080910752713891</v>
      </c>
      <c r="E34" s="166">
        <v>92.010833180561704</v>
      </c>
      <c r="F34" s="167">
        <v>31.685486645978578</v>
      </c>
      <c r="G34" s="167">
        <v>97.677911178460903</v>
      </c>
      <c r="H34" s="166">
        <v>98.148252729251169</v>
      </c>
      <c r="I34" s="166">
        <v>38.093549117111721</v>
      </c>
      <c r="J34" s="166">
        <v>51.800068541703233</v>
      </c>
      <c r="K34" s="168">
        <v>2170.0898710047568</v>
      </c>
    </row>
    <row r="35" spans="3:11" x14ac:dyDescent="0.25">
      <c r="C35" s="13" t="s">
        <v>8</v>
      </c>
      <c r="D35" s="165">
        <v>70.681670576111657</v>
      </c>
      <c r="E35" s="166">
        <v>90.573689844800086</v>
      </c>
      <c r="F35" s="167">
        <v>45.181278682863137</v>
      </c>
      <c r="G35" s="167">
        <v>95.729334722599376</v>
      </c>
      <c r="H35" s="166">
        <v>96.423926733955909</v>
      </c>
      <c r="I35" s="166">
        <v>36.625250135484045</v>
      </c>
      <c r="J35" s="166">
        <v>50.283107283120913</v>
      </c>
      <c r="K35" s="168">
        <v>508.48319240970596</v>
      </c>
    </row>
    <row r="36" spans="3:11" x14ac:dyDescent="0.25">
      <c r="C36" s="13" t="s">
        <v>9</v>
      </c>
      <c r="D36" s="165">
        <v>83.588425181250358</v>
      </c>
      <c r="E36" s="166">
        <v>87.752863780421279</v>
      </c>
      <c r="F36" s="167">
        <v>34.258175664685673</v>
      </c>
      <c r="G36" s="167">
        <v>97.395434161086968</v>
      </c>
      <c r="H36" s="166">
        <v>97.395434161086968</v>
      </c>
      <c r="I36" s="166">
        <v>22.43919192446333</v>
      </c>
      <c r="J36" s="166">
        <v>42.472675292814792</v>
      </c>
      <c r="K36" s="168">
        <v>72.705206177062919</v>
      </c>
    </row>
    <row r="37" spans="3:11" x14ac:dyDescent="0.25">
      <c r="C37" s="13" t="s">
        <v>10</v>
      </c>
      <c r="D37" s="165">
        <v>65.914726601782306</v>
      </c>
      <c r="E37" s="166">
        <v>88.979849776820089</v>
      </c>
      <c r="F37" s="167">
        <v>32.940457324225179</v>
      </c>
      <c r="G37" s="167">
        <v>96.005398945221359</v>
      </c>
      <c r="H37" s="166">
        <v>96.446377734523054</v>
      </c>
      <c r="I37" s="166">
        <v>26.708319948286569</v>
      </c>
      <c r="J37" s="166">
        <v>45.982312802453833</v>
      </c>
      <c r="K37" s="168">
        <v>318.33980686205075</v>
      </c>
    </row>
    <row r="38" spans="3:11" x14ac:dyDescent="0.25">
      <c r="C38" s="13" t="s">
        <v>11</v>
      </c>
      <c r="D38" s="165">
        <v>76.423311846259139</v>
      </c>
      <c r="E38" s="166">
        <v>92.9619614741259</v>
      </c>
      <c r="F38" s="167">
        <v>28.967612814474073</v>
      </c>
      <c r="G38" s="167">
        <v>96.539535315827166</v>
      </c>
      <c r="H38" s="166">
        <v>97.157496277418076</v>
      </c>
      <c r="I38" s="166">
        <v>34.041568575822389</v>
      </c>
      <c r="J38" s="166">
        <v>49.646735771823742</v>
      </c>
      <c r="K38" s="168">
        <v>558.80599583382445</v>
      </c>
    </row>
    <row r="39" spans="3:11" x14ac:dyDescent="0.25">
      <c r="C39" s="1" t="s">
        <v>12</v>
      </c>
      <c r="D39" s="165">
        <v>49.249146753624686</v>
      </c>
      <c r="E39" s="166">
        <v>76.250323527987888</v>
      </c>
      <c r="F39" s="167">
        <v>6.4987917096572065</v>
      </c>
      <c r="G39" s="167">
        <v>93.92451256155671</v>
      </c>
      <c r="H39" s="166">
        <v>93.92451256155671</v>
      </c>
      <c r="I39" s="166">
        <v>13.901107839325487</v>
      </c>
      <c r="J39" s="166">
        <v>30.341631668615008</v>
      </c>
      <c r="K39" s="168">
        <v>212.25468588722072</v>
      </c>
    </row>
    <row r="40" spans="3:11" x14ac:dyDescent="0.25">
      <c r="C40" s="1" t="s">
        <v>13</v>
      </c>
      <c r="D40" s="165">
        <v>63.767164431386924</v>
      </c>
      <c r="E40" s="166">
        <v>78.200267687974019</v>
      </c>
      <c r="F40" s="167">
        <v>14.929138094872066</v>
      </c>
      <c r="G40" s="167">
        <v>97.70025236214012</v>
      </c>
      <c r="H40" s="166">
        <v>97.70025236214012</v>
      </c>
      <c r="I40" s="166">
        <v>25.717257024656554</v>
      </c>
      <c r="J40" s="166">
        <v>37.12936905267803</v>
      </c>
      <c r="K40" s="168">
        <v>334.01346641805088</v>
      </c>
    </row>
    <row r="41" spans="3:11" x14ac:dyDescent="0.25">
      <c r="C41" s="1" t="s">
        <v>14</v>
      </c>
      <c r="D41" s="165">
        <v>46.14097555010801</v>
      </c>
      <c r="E41" s="166">
        <v>65.361148622821844</v>
      </c>
      <c r="F41" s="167">
        <v>8.3728988718681627</v>
      </c>
      <c r="G41" s="167">
        <v>94.753419399917988</v>
      </c>
      <c r="H41" s="166">
        <v>94.753419399917988</v>
      </c>
      <c r="I41" s="166">
        <v>10.069411174199383</v>
      </c>
      <c r="J41" s="166">
        <v>22.94491749065746</v>
      </c>
      <c r="K41" s="168">
        <v>296.09869160100538</v>
      </c>
    </row>
    <row r="42" spans="3:11" x14ac:dyDescent="0.25">
      <c r="C42" s="31" t="s">
        <v>15</v>
      </c>
      <c r="D42" s="169">
        <v>32.262059570523967</v>
      </c>
      <c r="E42" s="170">
        <v>41.98051998937094</v>
      </c>
      <c r="F42" s="171">
        <v>1.57023303263148</v>
      </c>
      <c r="G42" s="171">
        <v>91.191567744495416</v>
      </c>
      <c r="H42" s="170">
        <v>91.191567744495416</v>
      </c>
      <c r="I42" s="170">
        <v>4.8315025086918366</v>
      </c>
      <c r="J42" s="170">
        <v>21.663805257274237</v>
      </c>
      <c r="K42" s="172">
        <v>339.69040412470298</v>
      </c>
    </row>
    <row r="43" spans="3:11" x14ac:dyDescent="0.25">
      <c r="C43" s="1" t="s">
        <v>265</v>
      </c>
    </row>
  </sheetData>
  <mergeCells count="16">
    <mergeCell ref="C20:K20"/>
    <mergeCell ref="C21:K21"/>
    <mergeCell ref="C22:C24"/>
    <mergeCell ref="D22:I22"/>
    <mergeCell ref="J22:J24"/>
    <mergeCell ref="K22:K24"/>
    <mergeCell ref="D23:D24"/>
    <mergeCell ref="E23:E24"/>
    <mergeCell ref="F23:H23"/>
    <mergeCell ref="I23:I24"/>
    <mergeCell ref="C3:K3"/>
    <mergeCell ref="C2:K2"/>
    <mergeCell ref="C8:G8"/>
    <mergeCell ref="C18:F18"/>
    <mergeCell ref="C6:G6"/>
    <mergeCell ref="I8:L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SDG 17 Overview</vt:lpstr>
      <vt:lpstr>17.1.1</vt:lpstr>
      <vt:lpstr>17.1.2</vt:lpstr>
      <vt:lpstr>17.2.1</vt:lpstr>
      <vt:lpstr>17.3.1</vt:lpstr>
      <vt:lpstr>17.3.2</vt:lpstr>
      <vt:lpstr>17.4.1</vt:lpstr>
      <vt:lpstr>17.5.1</vt:lpstr>
      <vt:lpstr>17.6.1</vt:lpstr>
      <vt:lpstr>17.7.1</vt:lpstr>
      <vt:lpstr>17.8.1</vt:lpstr>
      <vt:lpstr>17.9.1</vt:lpstr>
      <vt:lpstr>17.10.1</vt:lpstr>
      <vt:lpstr>17.11.1</vt:lpstr>
      <vt:lpstr>17.12.1</vt:lpstr>
      <vt:lpstr>17.13.1</vt:lpstr>
      <vt:lpstr>17.14.1</vt:lpstr>
      <vt:lpstr>17.15.1</vt:lpstr>
      <vt:lpstr>17.16.1</vt:lpstr>
      <vt:lpstr>17.17.1</vt:lpstr>
      <vt:lpstr>17.18.1</vt:lpstr>
      <vt:lpstr>17.18.2</vt:lpstr>
      <vt:lpstr>17.18.3</vt:lpstr>
      <vt:lpstr>17.19.1</vt:lpstr>
      <vt:lpstr>17.19.2</vt:lpstr>
      <vt:lpstr>Sheet1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Page</dc:creator>
  <cp:lastModifiedBy>Naiema</cp:lastModifiedBy>
  <cp:revision/>
  <dcterms:created xsi:type="dcterms:W3CDTF">2017-01-27T22:30:52Z</dcterms:created>
  <dcterms:modified xsi:type="dcterms:W3CDTF">2025-06-01T19:19:34Z</dcterms:modified>
</cp:coreProperties>
</file>