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296" documentId="8_{B845FD2B-DF0B-425E-B3A8-837EFDACEC77}" xr6:coauthVersionLast="47" xr6:coauthVersionMax="47" xr10:uidLastSave="{F613FE24-8654-4637-B7B9-3D8E830C3067}"/>
  <bookViews>
    <workbookView xWindow="-120" yWindow="-120" windowWidth="20730" windowHeight="11040" tabRatio="857" activeTab="1" xr2:uid="{00000000-000D-0000-FFFF-FFFF00000000}"/>
  </bookViews>
  <sheets>
    <sheet name="SDG 3 with scores" sheetId="57" r:id="rId1"/>
    <sheet name="3.1.1" sheetId="35" r:id="rId2"/>
    <sheet name="3.1.2" sheetId="37" r:id="rId3"/>
    <sheet name="3.2.1" sheetId="36" r:id="rId4"/>
    <sheet name="3.2.2" sheetId="38" r:id="rId5"/>
    <sheet name="3.3.1" sheetId="39" r:id="rId6"/>
    <sheet name="3.3.2" sheetId="40" r:id="rId7"/>
    <sheet name="3.3.3" sheetId="41" r:id="rId8"/>
    <sheet name="3.3.4" sheetId="58" r:id="rId9"/>
    <sheet name="3.3.5" sheetId="42" r:id="rId10"/>
    <sheet name="3.4.1" sheetId="43" r:id="rId11"/>
    <sheet name="3.4.2" sheetId="44" r:id="rId12"/>
    <sheet name="3.5.1" sheetId="59" r:id="rId13"/>
    <sheet name="3.5.2" sheetId="52" r:id="rId14"/>
    <sheet name="3.6.1" sheetId="45" r:id="rId15"/>
    <sheet name="3.7.1 " sheetId="46" r:id="rId16"/>
    <sheet name="3.7.2" sheetId="47" r:id="rId17"/>
    <sheet name="3.8.1" sheetId="56" r:id="rId18"/>
    <sheet name="3.8.2" sheetId="48" r:id="rId19"/>
    <sheet name="3.9.1" sheetId="61" r:id="rId20"/>
    <sheet name="3.9.2" sheetId="62" r:id="rId21"/>
    <sheet name="3.9.3" sheetId="67" r:id="rId22"/>
    <sheet name="3.a.1" sheetId="49" r:id="rId23"/>
    <sheet name="3.b.1" sheetId="50" r:id="rId24"/>
    <sheet name="3.b.2" sheetId="63" r:id="rId25"/>
    <sheet name="3.b.3" sheetId="64" r:id="rId26"/>
    <sheet name="3.c.1" sheetId="51" r:id="rId27"/>
    <sheet name="3.d.1" sheetId="65" r:id="rId28"/>
    <sheet name="3.d.2" sheetId="66" r:id="rId29"/>
  </sheets>
  <externalReferences>
    <externalReference r:id="rId30"/>
  </externalReference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9" i="56" l="1"/>
  <c r="M79" i="56"/>
  <c r="K79" i="56"/>
  <c r="M77" i="56"/>
  <c r="L77" i="56"/>
  <c r="K77" i="56"/>
  <c r="E27" i="44" l="1"/>
  <c r="H27" i="44" s="1"/>
  <c r="E28" i="44"/>
  <c r="H28" i="44" s="1"/>
  <c r="E26" i="44"/>
  <c r="H26" i="44" s="1"/>
  <c r="M81" i="51"/>
  <c r="N81" i="51"/>
  <c r="M82" i="51"/>
  <c r="N82" i="51"/>
  <c r="L81" i="51"/>
  <c r="L82" i="51"/>
  <c r="K82" i="51"/>
  <c r="X97" i="51"/>
  <c r="W98" i="51"/>
  <c r="X98" i="51"/>
  <c r="X99" i="51"/>
  <c r="K44" i="35"/>
  <c r="J44" i="35"/>
  <c r="K42" i="35"/>
  <c r="J42" i="35"/>
  <c r="K49" i="35"/>
  <c r="J49" i="35"/>
  <c r="R19" i="45"/>
  <c r="S19" i="45"/>
  <c r="F14" i="39"/>
  <c r="F15" i="39"/>
  <c r="F16" i="39"/>
  <c r="F17" i="39"/>
  <c r="F18" i="39"/>
  <c r="F19" i="39"/>
  <c r="F20" i="39"/>
  <c r="F21" i="39"/>
  <c r="F22" i="39"/>
  <c r="F23" i="39"/>
  <c r="F24" i="39"/>
  <c r="F25" i="39"/>
  <c r="F26" i="39"/>
  <c r="F27" i="39"/>
  <c r="F28" i="39"/>
  <c r="F29" i="39"/>
  <c r="F30" i="39"/>
  <c r="F13" i="39"/>
  <c r="N43" i="39"/>
  <c r="N44" i="39"/>
  <c r="N45" i="39"/>
  <c r="N46" i="39"/>
  <c r="N47" i="39"/>
  <c r="N48" i="39"/>
  <c r="N49" i="39"/>
  <c r="N50" i="39"/>
  <c r="N51" i="39"/>
  <c r="N52" i="39"/>
  <c r="N53" i="39"/>
  <c r="N54" i="39"/>
  <c r="N55" i="39"/>
  <c r="N56" i="39"/>
  <c r="N57" i="39"/>
  <c r="N58" i="39"/>
  <c r="N59" i="39"/>
  <c r="N42" i="39"/>
  <c r="M43" i="39"/>
  <c r="M44" i="39"/>
  <c r="M45" i="39"/>
  <c r="M46" i="39"/>
  <c r="M47" i="39"/>
  <c r="M48" i="39"/>
  <c r="M49" i="39"/>
  <c r="M50" i="39"/>
  <c r="M51" i="39"/>
  <c r="M52" i="39"/>
  <c r="M53" i="39"/>
  <c r="M54" i="39"/>
  <c r="M55" i="39"/>
  <c r="M56" i="39"/>
  <c r="M57" i="39"/>
  <c r="M58" i="39"/>
  <c r="M59" i="39"/>
  <c r="M42" i="39"/>
  <c r="G59" i="39"/>
  <c r="G55" i="39"/>
  <c r="G56" i="39"/>
  <c r="G57" i="39"/>
  <c r="G58" i="39"/>
  <c r="G54" i="39"/>
  <c r="E31" i="35"/>
  <c r="C34" i="57"/>
  <c r="G26" i="44" l="1"/>
  <c r="G28" i="44"/>
  <c r="G27" i="44"/>
  <c r="Z17" i="57"/>
  <c r="Z18" i="57"/>
  <c r="Z19" i="57"/>
  <c r="Z20" i="57"/>
  <c r="Z21" i="57"/>
  <c r="Z22" i="57"/>
  <c r="Z23" i="57"/>
  <c r="Z24" i="57"/>
  <c r="Z25" i="57"/>
  <c r="Z26" i="57"/>
  <c r="Z27" i="57"/>
  <c r="Z28" i="57"/>
  <c r="Z29" i="57"/>
  <c r="Z30" i="57"/>
  <c r="Z31" i="57"/>
  <c r="Z32" i="57"/>
  <c r="Z33" i="57"/>
  <c r="Z34" i="57"/>
  <c r="Z8" i="57"/>
  <c r="Z9" i="57"/>
  <c r="Z10" i="57"/>
  <c r="Z11" i="57"/>
  <c r="Z12" i="57"/>
  <c r="Z13" i="57"/>
  <c r="Z14" i="57"/>
  <c r="Z15" i="57"/>
  <c r="Z16" i="57"/>
  <c r="Z7" i="57"/>
  <c r="G8" i="44"/>
  <c r="G9" i="44"/>
  <c r="G10" i="44"/>
  <c r="G11" i="44"/>
  <c r="G12" i="44"/>
  <c r="G13" i="44"/>
  <c r="G14" i="44"/>
  <c r="G15" i="44"/>
  <c r="G16" i="44"/>
  <c r="G17" i="44"/>
  <c r="G18" i="44"/>
  <c r="G19" i="44"/>
  <c r="D39" i="38"/>
  <c r="E39" i="38"/>
  <c r="F39" i="38"/>
  <c r="G39" i="38"/>
  <c r="C39" i="38"/>
  <c r="D38" i="38"/>
  <c r="E38" i="38"/>
  <c r="E37" i="38" s="1"/>
  <c r="F38" i="38"/>
  <c r="G38" i="38"/>
  <c r="C38" i="38"/>
  <c r="F26" i="35"/>
  <c r="F27" i="35"/>
  <c r="F28" i="35"/>
  <c r="F29" i="35"/>
  <c r="E30" i="35"/>
  <c r="E29" i="35"/>
  <c r="E28" i="35"/>
  <c r="E27" i="35"/>
  <c r="E26" i="35"/>
  <c r="F12" i="35"/>
  <c r="F13" i="35"/>
  <c r="F14" i="35"/>
  <c r="F15" i="35"/>
  <c r="F16" i="35"/>
  <c r="F17" i="35"/>
  <c r="F18" i="35"/>
  <c r="F19" i="35"/>
  <c r="F20" i="35"/>
  <c r="F21" i="35"/>
  <c r="F22" i="35"/>
  <c r="F23" i="35"/>
  <c r="F11" i="35"/>
  <c r="C11" i="35"/>
  <c r="Q19" i="45"/>
  <c r="G37" i="38" l="1"/>
  <c r="C37" i="38"/>
  <c r="D37" i="38"/>
  <c r="F37" i="38"/>
  <c r="G53" i="39"/>
  <c r="G52" i="39"/>
  <c r="G51" i="39"/>
  <c r="G50" i="39"/>
  <c r="G49" i="39"/>
  <c r="G48" i="39"/>
  <c r="G47" i="39"/>
  <c r="G46" i="39"/>
  <c r="G45" i="39"/>
  <c r="G44" i="39"/>
  <c r="G43" i="39"/>
  <c r="G42" i="39"/>
  <c r="G41" i="39"/>
  <c r="C33" i="57"/>
  <c r="C32" i="57"/>
  <c r="C31" i="57"/>
  <c r="C30" i="57"/>
  <c r="C29" i="57"/>
  <c r="C28" i="57"/>
  <c r="C27" i="57"/>
  <c r="C26" i="57"/>
  <c r="C25" i="57"/>
  <c r="C24" i="57"/>
  <c r="C23" i="57"/>
  <c r="C22" i="57"/>
  <c r="C21" i="57"/>
  <c r="C20" i="57"/>
  <c r="C19" i="57"/>
  <c r="C18" i="57"/>
  <c r="C17" i="57"/>
  <c r="C16" i="57"/>
  <c r="C15" i="57"/>
  <c r="C14" i="57"/>
  <c r="C13" i="57"/>
  <c r="C12" i="57"/>
  <c r="C11" i="57"/>
  <c r="C10" i="57"/>
  <c r="C9" i="57"/>
  <c r="C8" i="57"/>
  <c r="C7" i="57"/>
  <c r="V98" i="51" l="1"/>
  <c r="U98" i="51"/>
  <c r="W91" i="51"/>
  <c r="W97" i="51" s="1"/>
  <c r="W99" i="51" s="1"/>
  <c r="V91" i="51"/>
  <c r="V97" i="51" s="1"/>
  <c r="U97" i="51"/>
  <c r="T99" i="51"/>
  <c r="S99" i="51"/>
  <c r="R99" i="51"/>
  <c r="Q99" i="51"/>
  <c r="P99" i="51"/>
  <c r="O99" i="51"/>
  <c r="N99" i="51"/>
  <c r="M99" i="51"/>
  <c r="L99" i="51"/>
  <c r="K99" i="51"/>
  <c r="J99" i="51"/>
  <c r="I99" i="51"/>
  <c r="H99" i="51"/>
  <c r="G99" i="51"/>
  <c r="F99" i="51"/>
  <c r="E99" i="51"/>
  <c r="D99" i="51"/>
  <c r="C99" i="51"/>
  <c r="J82" i="51"/>
  <c r="I82" i="51"/>
  <c r="H82" i="51"/>
  <c r="G82" i="51"/>
  <c r="F82" i="51"/>
  <c r="E82" i="51"/>
  <c r="D82" i="51"/>
  <c r="C82" i="51"/>
  <c r="K77" i="51"/>
  <c r="K81" i="51" s="1"/>
  <c r="J77" i="51"/>
  <c r="J81" i="51" s="1"/>
  <c r="I77" i="51"/>
  <c r="I81" i="51" s="1"/>
  <c r="H77" i="51"/>
  <c r="H81" i="51" s="1"/>
  <c r="G77" i="51"/>
  <c r="G81" i="51" s="1"/>
  <c r="F77" i="51"/>
  <c r="F81" i="51" s="1"/>
  <c r="E77" i="51"/>
  <c r="E81" i="51" s="1"/>
  <c r="D77" i="51"/>
  <c r="D81" i="51" s="1"/>
  <c r="C77" i="51"/>
  <c r="C81" i="51" s="1"/>
  <c r="L73" i="51"/>
  <c r="K73" i="51"/>
  <c r="J73" i="51"/>
  <c r="I73" i="51"/>
  <c r="H73" i="51"/>
  <c r="G73" i="51"/>
  <c r="F73" i="51"/>
  <c r="E73" i="51"/>
  <c r="D73" i="51"/>
  <c r="C73" i="51"/>
  <c r="L69" i="51"/>
  <c r="L72" i="51" s="1"/>
  <c r="K69" i="51"/>
  <c r="K72" i="51" s="1"/>
  <c r="J69" i="51"/>
  <c r="J72" i="51" s="1"/>
  <c r="I69" i="51"/>
  <c r="I72" i="51" s="1"/>
  <c r="H69" i="51"/>
  <c r="H72" i="51" s="1"/>
  <c r="G69" i="51"/>
  <c r="G72" i="51" s="1"/>
  <c r="F69" i="51"/>
  <c r="F72" i="51" s="1"/>
  <c r="E69" i="51"/>
  <c r="E72" i="51" s="1"/>
  <c r="D69" i="51"/>
  <c r="D72" i="51" s="1"/>
  <c r="C69" i="51"/>
  <c r="C72" i="51" s="1"/>
  <c r="J13" i="48"/>
  <c r="J17" i="48" s="1"/>
  <c r="I13" i="48"/>
  <c r="I17" i="48" s="1"/>
  <c r="H13" i="48"/>
  <c r="H17" i="48" s="1"/>
  <c r="G13" i="48"/>
  <c r="G17" i="48" s="1"/>
  <c r="O19" i="45"/>
  <c r="P19" i="45"/>
  <c r="N19" i="45"/>
  <c r="M19" i="45"/>
  <c r="L19" i="45"/>
  <c r="K19" i="45"/>
  <c r="J19" i="45"/>
  <c r="I19" i="45"/>
  <c r="H19" i="45"/>
  <c r="G19" i="45"/>
  <c r="F19" i="45"/>
  <c r="E19" i="45"/>
  <c r="H19" i="44"/>
  <c r="H18" i="44"/>
  <c r="H17" i="44"/>
  <c r="H16" i="44"/>
  <c r="H15" i="44"/>
  <c r="H14" i="44"/>
  <c r="H13" i="44"/>
  <c r="H12" i="44"/>
  <c r="H11" i="44"/>
  <c r="H10" i="44"/>
  <c r="H9" i="44"/>
  <c r="H8" i="44"/>
  <c r="AL18" i="43"/>
  <c r="AI18" i="43"/>
  <c r="AF18" i="43"/>
  <c r="AC18" i="43"/>
  <c r="Z18" i="43"/>
  <c r="W18" i="43"/>
  <c r="T18" i="43"/>
  <c r="Q18" i="43"/>
  <c r="N18" i="43"/>
  <c r="K18" i="43"/>
  <c r="H18" i="43"/>
  <c r="E18" i="43"/>
  <c r="F58" i="40"/>
  <c r="G58" i="40"/>
  <c r="H58" i="40"/>
  <c r="E58" i="40"/>
  <c r="V99" i="51" l="1"/>
  <c r="U99" i="51"/>
  <c r="J27" i="39"/>
  <c r="J26" i="39"/>
  <c r="J25" i="39"/>
  <c r="J24" i="39"/>
  <c r="J23" i="39"/>
  <c r="J22" i="39"/>
  <c r="J21" i="39"/>
  <c r="J20" i="39"/>
  <c r="J19" i="39"/>
  <c r="J18" i="39"/>
  <c r="C23" i="35"/>
  <c r="C22" i="35"/>
  <c r="C21" i="35"/>
  <c r="C20" i="35"/>
  <c r="C19" i="35"/>
  <c r="C18" i="35"/>
  <c r="C17" i="35"/>
  <c r="C16" i="35"/>
  <c r="C15" i="35"/>
  <c r="C14" i="35"/>
  <c r="C13" i="35"/>
  <c r="C12" i="35"/>
</calcChain>
</file>

<file path=xl/sharedStrings.xml><?xml version="1.0" encoding="utf-8"?>
<sst xmlns="http://schemas.openxmlformats.org/spreadsheetml/2006/main" count="3465" uniqueCount="1036">
  <si>
    <t>Source</t>
  </si>
  <si>
    <t>Yes</t>
  </si>
  <si>
    <t>Total</t>
  </si>
  <si>
    <t>Area</t>
  </si>
  <si>
    <t>Urban</t>
  </si>
  <si>
    <t>Other</t>
  </si>
  <si>
    <t>3.1 By 2030, reduce the global maternal mortality ratio to less than 70 per 100,000 live births</t>
  </si>
  <si>
    <t>3.1.1 Maternal mortality ratio</t>
  </si>
  <si>
    <t>3.1.2 Proportion of births attended by skilled health personnel</t>
  </si>
  <si>
    <t>3.2 By 2030, end preventable deaths of newborns and children under 5 years of age, with all countries aiming to reduce neonatal mortality to at least as low as 12 per 1,000 live births and under‑5 mortality to at least as low as 25 per 1,000 live births</t>
  </si>
  <si>
    <t>3.2.1 Under‑5 mortality rate</t>
  </si>
  <si>
    <t>3.2.2 Neonatal mortality rate</t>
  </si>
  <si>
    <t>3.3 By 2030, end the epidemics of AIDS, tuberculosis, malaria and neglected tropical diseases and combat hepatitis, water-borne diseases and other communicable diseases</t>
  </si>
  <si>
    <t>3.3.1 Number of new HIV infections per 1,000 uninfected population, by sex, age and key populations</t>
  </si>
  <si>
    <t>3.3.2 Tuberculosis incidence per 100,000 population</t>
  </si>
  <si>
    <t>3.3.3 Malaria incidence per 1,000 population</t>
  </si>
  <si>
    <t>3.3.4 Hepatitis B incidence per 100,000 population</t>
  </si>
  <si>
    <t>3.3.5 Number of people requiring interventions against neglected tropical diseases</t>
  </si>
  <si>
    <t>3.4 By 2030, reduce by one third premature mortality from non-communicable diseases through prevention and treatment and promote mental health and well-being</t>
  </si>
  <si>
    <t>3.4.1 Mortality rate attributed to cardiovascular disease, cancer, diabetes or chronic respiratory disease</t>
  </si>
  <si>
    <t>3.4.2 Suicide mortality rate</t>
  </si>
  <si>
    <t>3.5 Strengthen the prevention and treatment of substance abuse, including narcotic drug abuse and harmful use of alcohol</t>
  </si>
  <si>
    <t>3.5.1 Coverage of treatment interventions (pharmacological, psychosocial and rehabilitation and aftercare services) for substance use disorders</t>
  </si>
  <si>
    <t>3.5.2 Alcohol per capita consumption (aged 15 years and older) within a calendar year in litres of pure alcohol</t>
  </si>
  <si>
    <t>3.6 By 2020, halve the number of global deaths and injuries from road traffic accidents</t>
  </si>
  <si>
    <t>3.6.1 Death rate due to road traffic injuries</t>
  </si>
  <si>
    <t>3.7 By 2030, ensure universal access to sexual and reproductive health-care services, including for family planning, information and education, and the integration of reproductive health into national strategies and programmes</t>
  </si>
  <si>
    <t>3.7.1 Proportion of women of reproductive age (aged 15–49 years) who have their need for family planning satisfied with modern methods</t>
  </si>
  <si>
    <t>3.7.2 Adolescent birth rate (aged 10–14 years; aged 15–19 years) per 1,000 women in that age group</t>
  </si>
  <si>
    <t>3.8 Achieve universal health coverage, including financial risk protection, access to quality essential health-care services and access to safe, effective, quality and affordable essential medicines and vaccines for all</t>
  </si>
  <si>
    <t>3.8.1 Coverage of essential health services</t>
  </si>
  <si>
    <t>3.8.2 Proportion of population with large household expenditures on health as a share of total household expenditure or income</t>
  </si>
  <si>
    <t>3.9 By 2030, substantially reduce the number of deaths and illnesses from hazardous chemicals and air, water and soil pollution and contamination</t>
  </si>
  <si>
    <t>3.9.1 Mortality rate attributed to household and ambient air pollution</t>
  </si>
  <si>
    <t>3.9.2 Mortality rate attributed to unsafe water, unsafe sanitation and lack of hygiene (exposure to unsafe Water, Sanitation and Hygiene for All (WASH) services)</t>
  </si>
  <si>
    <t>3.9.3 Mortality rate attributed to unintentional poisoning</t>
  </si>
  <si>
    <t>3.a Strengthen the implementation of the World Health Organization Framework Convention on Tobacco Control in all countries, as appropriate</t>
  </si>
  <si>
    <t>3.a.1 Age-standardized prevalence of current tobacco use among persons aged 15 years and older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</si>
  <si>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</si>
  <si>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3.b.1 Proportion of the target population covered by all vaccines included in their national programme</t>
  </si>
  <si>
    <t>3.b.2 Total net official development assistance to medical research and basic health sectors</t>
  </si>
  <si>
    <t>3.b.3 Proportion of health facilities that have a core set of relevant essential medicines available and affordable on a sustainable basis</t>
  </si>
  <si>
    <t>3.c Substantially increase health financing and the recruitment, development, training and retention of the health workforce in developing countries, especially in least developed countries and small island developing States</t>
  </si>
  <si>
    <t>3.c.1 Health worker density and distribution</t>
  </si>
  <si>
    <t>3.d Strengthen the capacity of all countries, in particular developing countries, for early warning, risk reduction and management of national and global health risks</t>
  </si>
  <si>
    <t>3.d.1 International Health Regulations (IHR) capacity and health emergency preparedness</t>
  </si>
  <si>
    <t>3.d.2 Percentage of bloodstream infections due to selected antimicrobial-resistant organisms</t>
  </si>
  <si>
    <t xml:space="preserve">CBB &amp; BOG </t>
  </si>
  <si>
    <t>MICS</t>
  </si>
  <si>
    <t>NAP &amp;BOG</t>
  </si>
  <si>
    <t>NAP &amp; BOG</t>
  </si>
  <si>
    <t>BOG</t>
  </si>
  <si>
    <t>Min JUSPOL &amp;GBS</t>
  </si>
  <si>
    <t>HBS</t>
  </si>
  <si>
    <t>Year</t>
  </si>
  <si>
    <t>Live births</t>
  </si>
  <si>
    <t>Maternal deaths</t>
  </si>
  <si>
    <t>Source: Epidemiology - BOG, Ministry of VG and CBB, 2009-2010-2011-2012</t>
  </si>
  <si>
    <t>Maternal Mortality Ratio per 100.000</t>
  </si>
  <si>
    <t>Neonatal mortality rate</t>
  </si>
  <si>
    <t xml:space="preserve"> Under-five mortality rate and Neonatal mortality rate, 2000-2018</t>
  </si>
  <si>
    <t>Under-five mortality  rate per 1000</t>
  </si>
  <si>
    <t>Person assisting at delivery</t>
  </si>
  <si>
    <t>Skilled attendant</t>
  </si>
  <si>
    <t>Nurse</t>
  </si>
  <si>
    <t>Midwife</t>
  </si>
  <si>
    <t>Missing</t>
  </si>
  <si>
    <t>Medical doctor</t>
  </si>
  <si>
    <t>Traditional birth attendant</t>
  </si>
  <si>
    <t>Relative/Friend</t>
  </si>
  <si>
    <t>No attendant</t>
  </si>
  <si>
    <t>Type of personnel  assisting at delivery</t>
  </si>
  <si>
    <t>Rural</t>
  </si>
  <si>
    <t>Interior</t>
  </si>
  <si>
    <t>Doctor</t>
  </si>
  <si>
    <t>Village health worker</t>
  </si>
  <si>
    <t>Relative/friend</t>
  </si>
  <si>
    <t>n.a. </t>
  </si>
  <si>
    <t>No assistance received</t>
  </si>
  <si>
    <t>Any skilled personnel</t>
  </si>
  <si>
    <t>n.a. = data not available</t>
  </si>
  <si>
    <t>AIDS mortality, 2000-2018</t>
  </si>
  <si>
    <t>Total Deaths</t>
  </si>
  <si>
    <t>AIDS – Mortality</t>
  </si>
  <si>
    <t>% of</t>
  </si>
  <si>
    <t>Rank</t>
  </si>
  <si>
    <t xml:space="preserve">% of death certificates received </t>
  </si>
  <si>
    <t>Numbers (all ages)</t>
  </si>
  <si>
    <t># deahs</t>
  </si>
  <si>
    <t xml:space="preserve"> Total mortality </t>
  </si>
  <si>
    <t>Male</t>
  </si>
  <si>
    <t>Female</t>
  </si>
  <si>
    <t>HIV Postives</t>
  </si>
  <si>
    <t>unknown</t>
  </si>
  <si>
    <t>Table 3.3.2: Tuberculosis incidence per 1,000 populations</t>
  </si>
  <si>
    <t>Number of cases</t>
  </si>
  <si>
    <t>Incidence rates</t>
  </si>
  <si>
    <t xml:space="preserve">Death rates associated </t>
  </si>
  <si>
    <t>Source: Epidemiology – BOG, Medical Mission, and Global Fund Database</t>
  </si>
  <si>
    <t>All patients in the Interior</t>
  </si>
  <si>
    <t>Death Rates</t>
  </si>
  <si>
    <t>Malaria figures, 1984-1999</t>
  </si>
  <si>
    <t>Reported Cases</t>
  </si>
  <si>
    <t>Suspected cases</t>
  </si>
  <si>
    <t>Positively tested Malaria cases</t>
  </si>
  <si>
    <t>-</t>
  </si>
  <si>
    <t>Reported Leptospirosis  Cases</t>
  </si>
  <si>
    <t>.</t>
  </si>
  <si>
    <t>Positively tested Dengue cases</t>
  </si>
  <si>
    <t>Positively tested Leptospirosis cases</t>
  </si>
  <si>
    <t>Causes of Death</t>
  </si>
  <si>
    <t>M</t>
  </si>
  <si>
    <t>F</t>
  </si>
  <si>
    <t xml:space="preserve">Male </t>
  </si>
  <si>
    <t>Fem.</t>
  </si>
  <si>
    <t>Cardiovascular diseases</t>
  </si>
  <si>
    <t>Malignant neoplasm ( Cancer)</t>
  </si>
  <si>
    <t>Diabetes mellitus</t>
  </si>
  <si>
    <t>Chronic lower respiratory dis.</t>
  </si>
  <si>
    <t>Total  deaths 4 NCDs</t>
  </si>
  <si>
    <t>Total of all diseases in Suriname</t>
  </si>
  <si>
    <t>%</t>
  </si>
  <si>
    <t>Mid-Year pop</t>
  </si>
  <si>
    <t>District</t>
  </si>
  <si>
    <t>Paramaribo</t>
  </si>
  <si>
    <t>Wanica</t>
  </si>
  <si>
    <t>Nickerie</t>
  </si>
  <si>
    <t>Coronie</t>
  </si>
  <si>
    <t>Saramacca</t>
  </si>
  <si>
    <t>Commewijne</t>
  </si>
  <si>
    <t>Marowijne</t>
  </si>
  <si>
    <t>Para</t>
  </si>
  <si>
    <t>Brokopondo</t>
  </si>
  <si>
    <t>Sipaliwini</t>
  </si>
  <si>
    <t>Population</t>
  </si>
  <si>
    <t>Indicators</t>
  </si>
  <si>
    <t xml:space="preserve">Unmet need for family planning </t>
  </si>
  <si>
    <t>Source: MICS 2000, 2006, 2010 &amp; 2018</t>
  </si>
  <si>
    <t>Source: GBS_Demographic data</t>
  </si>
  <si>
    <t>Population with access to insurance, 2004 &amp; 2012</t>
  </si>
  <si>
    <t>Man</t>
  </si>
  <si>
    <t>Vrouw</t>
  </si>
  <si>
    <t>Totaal</t>
  </si>
  <si>
    <t xml:space="preserve">SZF </t>
  </si>
  <si>
    <t>SOZAVO</t>
  </si>
  <si>
    <t>Medical Service</t>
  </si>
  <si>
    <t xml:space="preserve">Unknown </t>
  </si>
  <si>
    <t xml:space="preserve">Concepts: 
The index of health service coverage is computed as the geometric means of 14 tracer indicators. The 14 indicators are listed below and detailed metadata for each of the components isgiven in Annex 1.   The tracer indicators are as follows, organized by four broad categories of service coverage: 
I. Reproductive, maternal, newborn and child health 
1. Family planning: Percentage of women of reproductive age (15−49 years) who are married or in-union who have their need for family planning satisfied with modern methods  
2. Pregnancy and delivery care: Percentage of women aged 15-49 years with a live birth in a given time period who received antenatal care four or more times 
3. Child immunization: Percentage of infants receiving three doses of diphtheria-tetanus-pertussis containing vaccine 
4. Child treatment: Percentage of children under 5 years of age with suspected pneumonia (cough and difficult breathing NOT due to a problem in the chest and a blocked nose) in the two weeks preceding the survey taken to an appropriate health facility or provider 
II. Infectious diseases 
5. Tuberculosis: Percentage of incident TB cases that are detected and treated 
6. HIV/AIDS: Percentage of people living with HIV currently receiving antiretroviral therapy 
7. Malaria: Percentage of population in malaria-endemic areas who slept under an insecticide-treated net the previous night [only for countries with high malaria burden] 
8. Water and sanitation: Percentage of households using at least basic sanitation facilities 
III. Noncommunicable diseases 
9. Hypertension: Age-standardized prevalence of non-raised blood pressure (systolic blood pressure &lt;140 mm Hg or diastolic blood pressure &lt;90 mm Hg) among adults aged 18 years and older 
10. Diabetes: Age-standardized mean fasting plasma glucose (mmol/L) for adults aged 18 years and older 
11. Tobacco: Age-standardized prevalence of adults &gt;=15 years not smoking tobacco in last 30 days (SDG indicator 3.a.1, metadata available here) 
IV. Service capacity and access 
12. Hospital access:  Hospital beds per capita, relative to a maximum threshold of 18 per 10,000 population 
13. Health workforce: Health professionals (physicians, psychiatrists, and surgeons) per capita, relative to maximum thresholds for each cadre (partial overlap with SDG indicator 3.c.1, see metadata here) 
14. Health security: International Health Regulations (IHR) core capacity index, which is the average percentage of attributes of 13 core capacities that have been attained (SDG indicator 3.d.1, see metadata here) 
</t>
  </si>
  <si>
    <t>Prevelance of Tobacco use (%)</t>
  </si>
  <si>
    <t>Population group</t>
  </si>
  <si>
    <t>Men</t>
  </si>
  <si>
    <t>Women</t>
  </si>
  <si>
    <t>Adults</t>
  </si>
  <si>
    <t>Source: Steps Survey 2016</t>
  </si>
  <si>
    <t>Current cigarette smoking (%)</t>
  </si>
  <si>
    <t>Youth</t>
  </si>
  <si>
    <t>Source: Global Youth Tobacco Survey, 2016 (13-15 years)</t>
  </si>
  <si>
    <t>DPT3</t>
  </si>
  <si>
    <t>OPV3</t>
  </si>
  <si>
    <t>Measles/MMR (Mumps, Measles &amp; Rubella)</t>
  </si>
  <si>
    <t>Source: Epidemiologie- BOG,NHIS, Ministry of Health/</t>
  </si>
  <si>
    <t>MDG 2014 Progress Report</t>
  </si>
  <si>
    <t>Children between 18-29 months that got a vaccine</t>
  </si>
  <si>
    <t>2000*</t>
  </si>
  <si>
    <t>Measles (MMR) immunization coverage (18-29 months old children, before 18 months)</t>
  </si>
  <si>
    <t>Polio immunization coverage (18-29 months old children before age 12 months)</t>
  </si>
  <si>
    <t>Polio 1</t>
  </si>
  <si>
    <t>Polio 2</t>
  </si>
  <si>
    <t>Polio3</t>
  </si>
  <si>
    <t>DPT 3 immunization coverage</t>
  </si>
  <si>
    <t>Yellow fever immunization coverage (18-29 months old children, at any time before the survey)</t>
  </si>
  <si>
    <t>Hepatitis B immunization coverage aged 12-23 months</t>
  </si>
  <si>
    <t>38.5**</t>
  </si>
  <si>
    <t>Fully  immunization children aged 12-23 months</t>
  </si>
  <si>
    <r>
      <rPr>
        <b/>
        <sz val="12"/>
        <color theme="1"/>
        <rFont val="Calibri"/>
        <family val="2"/>
        <scheme val="minor"/>
      </rPr>
      <t xml:space="preserve">Definition: </t>
    </r>
    <r>
      <rPr>
        <sz val="10"/>
        <color theme="1"/>
        <rFont val="Times New Roman"/>
        <family val="1"/>
      </rPr>
      <t xml:space="preserve">
Coverage of DTP containing vaccine (3rd dose): Percentage of surviving infants who received the 3 doses of diphtheria and tetanus toxoid with pertussis containing vaccine in a given year. 
Coverage of Measles containing vaccine (2nd dose): Percentage of children who received two dose of measles containing vaccine according to nationally recommended schedule through routine immunization services in a given year. 
Coverage of Pneumococcal conjugate vaccine (last dose in the schedule): Percentage of surviving infants who received the nationally recommended doses of pneumococcal conjugate vaccine in a given year.  
Coverage of HPV vaccine (last dose in the schedule): Percentage of 15 years old girls received the recommended doses of HPV vaccine. Currently performance of the programme in the previous calendar year based on target age group is used. 
Concepts: 
In accordance with its mandate to provide guidance to Member States on health policy matters, WHO provides global vaccine and immunization recommendations for diseases that have an international public health impact. National programmes adapt the recommendations and develop national immunization schedules, based on local disease epidemiology and national health priorities. National immunization schedules and number of recommended vaccines vary between countries, with only DTP polio and measles containing vaccines being used in all countries.  
The target population for given vaccine is defined based on recommended age for administration. The primary vaccination series of most vaccines are administered in the first two years of life. 
Coverage of DTP containing vaccine measure the overall system strength to deliver infant vaccination 
Coverage of Measles containing vaccine ability to deliver vaccines beyond first year of life through routine immunization services. 
Coverage of Pneumococcal conjugate vaccine: adaptation of new vaccines for children 
Coverage of HPV vaccine: life cycle vaccination  
</t>
    </r>
  </si>
  <si>
    <t>Type</t>
  </si>
  <si>
    <t>General Practitioners</t>
  </si>
  <si>
    <t>Specialist of which</t>
  </si>
  <si>
    <t>Cardiologist</t>
  </si>
  <si>
    <t>Internist</t>
  </si>
  <si>
    <t>Pediatrician</t>
  </si>
  <si>
    <t>Surgeons</t>
  </si>
  <si>
    <t>Dermatologist</t>
  </si>
  <si>
    <t>Gynaecologist</t>
  </si>
  <si>
    <t>Ear, Nose and Throat Specialist</t>
  </si>
  <si>
    <t>Neurologist</t>
  </si>
  <si>
    <t xml:space="preserve">Ophthalmologist </t>
  </si>
  <si>
    <t>Orthopedist</t>
  </si>
  <si>
    <t>Psychiatrist</t>
  </si>
  <si>
    <t>Anaesthetist</t>
  </si>
  <si>
    <t>Pathologist</t>
  </si>
  <si>
    <t>Radiologist</t>
  </si>
  <si>
    <t>Epidemiologist</t>
  </si>
  <si>
    <t>Number of Certificates</t>
  </si>
  <si>
    <t>of Qualification</t>
  </si>
  <si>
    <t xml:space="preserve">Number of nurses </t>
  </si>
  <si>
    <t>&lt;3 years certified diploma</t>
  </si>
  <si>
    <t>Specialist</t>
  </si>
  <si>
    <t>Total Physicians</t>
  </si>
  <si>
    <t>Nurses</t>
  </si>
  <si>
    <t>Mid year population</t>
  </si>
  <si>
    <t>% Physicians</t>
  </si>
  <si>
    <t>% Nurses</t>
  </si>
  <si>
    <t>Midyear population</t>
  </si>
  <si>
    <t>Health worker density</t>
  </si>
  <si>
    <t>Ratio Health Workers    ( Physicians &amp; Nurses)</t>
  </si>
  <si>
    <t xml:space="preserve">Health worker densities by occupation 
Definition: 
Density of medical doctors: The density of medical doctors is defined as the number of medical doctors, including generalists and specialist medical practitioners per 10,000 population in the given national and/or subnational area. The International Standard Classification of Occupations (ISCO) unit group codes included in this category are 221, 2211 and 2212 of ISCO-08. 
Density of nursing and midwifery personnel: The density of nursing and midwifery personnel is defined as the number of nursing and midwifery personnel per 10,000 population in the given national and/or subnational area. The ISCO-08 codes included in this category are 2221, 2222, 3221 and 3222. 
Density of dentists: The density of dentists is defined as the number of dentists per 10,000 population in the given national and/or subnational area. The ISCO-08 codes included in this category are 2261. 
Density of pharmacists: The density of pharmacists is defined as the number of pharmacists per 10,000 population in the given national and/or subnational area.  The ISCO-08 codes included in this category are 2262. 
Health worker distribution by sex 
Percentage of male medical doctors: Male doctors as percentage of all medical doctors at national level. The ISCO-08 codes included in this category are 221, 2211 and 2212. 
Percentage of female medical doctors: Female doctors as percentage of all medical doctors at national level. The ISCO-08 codes included in this category are 221, 2211 and 2212. 
Percentage of male nursing personnel: Male nursing personnel as percentage of all nursing personnel at national level. The ISCO-08 codes included in this category are 2221 and 3221. 
Percentage of female nursing personnel: Female nursing personnel as percentage of all nursing personnel at national level. The ISCO-08 codes included in this category are 2221 and 3221. 
</t>
  </si>
  <si>
    <t>Goal 3. Ensure healthy lives and promote well-being for all at all ages</t>
  </si>
  <si>
    <t>Table SR.10.3M: Use of alcohol (men)</t>
  </si>
  <si>
    <t>Percentage of men age 15-49 years who have never had an alcoholic drink, percentage who first had an alcoholic drink before age 15, and percentage of men who have had at least one alcoholic drink at any time during the last one month, Suriname MICS, 2018</t>
  </si>
  <si>
    <t>Percentage of men who:</t>
  </si>
  <si>
    <t>Number of men</t>
  </si>
  <si>
    <t>Never had an alcoholic drink</t>
  </si>
  <si>
    <r>
      <t>Had at least one alcoholic drink before age 15</t>
    </r>
    <r>
      <rPr>
        <vertAlign val="superscript"/>
        <sz val="8"/>
        <rFont val="Arial"/>
        <family val="2"/>
      </rPr>
      <t>1</t>
    </r>
  </si>
  <si>
    <r>
      <t>Had at least one alcoholic drink at any time during the last one month</t>
    </r>
    <r>
      <rPr>
        <vertAlign val="superscript"/>
        <sz val="8"/>
        <rFont val="Arial"/>
        <family val="2"/>
      </rPr>
      <t>2</t>
    </r>
  </si>
  <si>
    <t xml:space="preserve">    Urban </t>
  </si>
  <si>
    <t xml:space="preserve">    Rural Coastal</t>
  </si>
  <si>
    <t xml:space="preserve">    Rural Interior</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</si>
  <si>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</si>
  <si>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</si>
  <si>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</si>
  <si>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</si>
  <si>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</si>
  <si>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</si>
  <si>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</si>
  <si>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</si>
  <si>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</si>
  <si>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</si>
  <si>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</si>
  <si>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Age</t>
  </si>
  <si>
    <t xml:space="preserve">    15-19</t>
  </si>
  <si>
    <t xml:space="preserve">        15-17</t>
  </si>
  <si>
    <t xml:space="preserve">        18-19</t>
  </si>
  <si>
    <t xml:space="preserve">    20-24</t>
  </si>
  <si>
    <t xml:space="preserve">    25-29</t>
  </si>
  <si>
    <t xml:space="preserve">    30-34</t>
  </si>
  <si>
    <t xml:space="preserve">    35-39</t>
  </si>
  <si>
    <t xml:space="preserve">    40-44</t>
  </si>
  <si>
    <t xml:space="preserve">    45-49</t>
  </si>
  <si>
    <t>Education</t>
  </si>
  <si>
    <t xml:space="preserve">    ECE, Pre-primary or None</t>
  </si>
  <si>
    <t xml:space="preserve">    Lower Secondary</t>
  </si>
  <si>
    <t xml:space="preserve">    Upper Secondary</t>
  </si>
  <si>
    <t>Functional difficulties (age 18-49 years)</t>
  </si>
  <si>
    <t xml:space="preserve">    Has functional difficulty</t>
  </si>
  <si>
    <t xml:space="preserve">    Has no functional difficulty</t>
  </si>
  <si>
    <r>
      <rPr>
        <b/>
        <vertAlign val="superscript"/>
        <sz val="8"/>
        <rFont val="Arial"/>
        <family val="2"/>
      </rPr>
      <t>1</t>
    </r>
    <r>
      <rPr>
        <b/>
        <sz val="8"/>
        <rFont val="Arial"/>
        <family val="2"/>
      </rPr>
      <t xml:space="preserve"> MICS indicator SR.17 - Use of alcohol  before age 15</t>
    </r>
  </si>
  <si>
    <r>
      <rPr>
        <b/>
        <vertAlign val="superscript"/>
        <sz val="8"/>
        <rFont val="Arial"/>
        <family val="2"/>
      </rPr>
      <t>2</t>
    </r>
    <r>
      <rPr>
        <b/>
        <sz val="8"/>
        <rFont val="Arial"/>
        <family val="2"/>
      </rPr>
      <t xml:space="preserve"> MICS indicator SR.16 - Use of alcohol</t>
    </r>
  </si>
  <si>
    <t>Table SR.10.3W: Use of alcohol (women)</t>
  </si>
  <si>
    <t>Percentage of women age 15-49 years who have never had an alcoholic drink, percentage who first had an alcoholic drink before age 15, and percentage of women who have had at least one alcoholic drink at any time during the last one month, Suriname MICS, 2018</t>
  </si>
  <si>
    <t>Percentage of women who:</t>
  </si>
  <si>
    <t>Number of women</t>
  </si>
  <si>
    <t>Table CS.1: Early childhood mortality rates</t>
  </si>
  <si>
    <t>Neonatal, post-neonatal, Infant, child and under-five mortality rates for five year periods preceding the survey, Suriname MICS, 2018</t>
  </si>
  <si>
    <r>
      <t>Neonatal mortality rate</t>
    </r>
    <r>
      <rPr>
        <vertAlign val="superscript"/>
        <sz val="8"/>
        <rFont val="Arial"/>
        <family val="2"/>
      </rPr>
      <t>1</t>
    </r>
  </si>
  <si>
    <r>
      <t>Post-neonatal mortality rate</t>
    </r>
    <r>
      <rPr>
        <vertAlign val="superscript"/>
        <sz val="8"/>
        <rFont val="Arial"/>
        <family val="2"/>
      </rPr>
      <t>2,A</t>
    </r>
  </si>
  <si>
    <r>
      <t>Infant mortality rate</t>
    </r>
    <r>
      <rPr>
        <vertAlign val="superscript"/>
        <sz val="8"/>
        <rFont val="Arial"/>
        <family val="2"/>
      </rPr>
      <t>3</t>
    </r>
  </si>
  <si>
    <r>
      <t>Child mortality rate</t>
    </r>
    <r>
      <rPr>
        <vertAlign val="superscript"/>
        <sz val="8"/>
        <rFont val="Arial"/>
        <family val="2"/>
      </rPr>
      <t>4</t>
    </r>
  </si>
  <si>
    <r>
      <t>Under-five mortality rate</t>
    </r>
    <r>
      <rPr>
        <vertAlign val="superscript"/>
        <sz val="8"/>
        <rFont val="Arial"/>
        <family val="2"/>
      </rPr>
      <t>5</t>
    </r>
  </si>
  <si>
    <t>Years preceding the survey</t>
  </si>
  <si>
    <t>0-4</t>
  </si>
  <si>
    <t>5-9</t>
  </si>
  <si>
    <t>10-14</t>
  </si>
  <si>
    <t>15-19</t>
  </si>
  <si>
    <t>20-24</t>
  </si>
  <si>
    <r>
      <rPr>
        <b/>
        <vertAlign val="superscript"/>
        <sz val="8"/>
        <rFont val="Arial"/>
        <family val="2"/>
      </rPr>
      <t>1</t>
    </r>
    <r>
      <rPr>
        <b/>
        <sz val="8"/>
        <rFont val="Arial"/>
        <family val="2"/>
      </rPr>
      <t xml:space="preserve"> MICS indicator CS.1 - Neonatal mortality rate; SDG indicator 3.2.2</t>
    </r>
  </si>
  <si>
    <r>
      <rPr>
        <b/>
        <vertAlign val="superscript"/>
        <sz val="8"/>
        <rFont val="Arial"/>
        <family val="2"/>
      </rPr>
      <t>2</t>
    </r>
    <r>
      <rPr>
        <b/>
        <sz val="8"/>
        <rFont val="Arial"/>
        <family val="2"/>
      </rPr>
      <t xml:space="preserve"> MICS indicator CS.2 - Post-neonatal mortality rate</t>
    </r>
  </si>
  <si>
    <r>
      <rPr>
        <b/>
        <vertAlign val="superscript"/>
        <sz val="8"/>
        <rFont val="Arial"/>
        <family val="2"/>
      </rPr>
      <t>3</t>
    </r>
    <r>
      <rPr>
        <b/>
        <sz val="8"/>
        <rFont val="Arial"/>
        <family val="2"/>
      </rPr>
      <t xml:space="preserve"> MICS indicator CS.3 - Infant mortality rate</t>
    </r>
  </si>
  <si>
    <r>
      <rPr>
        <b/>
        <vertAlign val="superscript"/>
        <sz val="8"/>
        <rFont val="Arial"/>
        <family val="2"/>
      </rPr>
      <t>4</t>
    </r>
    <r>
      <rPr>
        <b/>
        <sz val="8"/>
        <rFont val="Arial"/>
        <family val="2"/>
      </rPr>
      <t xml:space="preserve"> MICS indicator CS.4 - Child mortality rate</t>
    </r>
  </si>
  <si>
    <r>
      <rPr>
        <b/>
        <vertAlign val="superscript"/>
        <sz val="8"/>
        <rFont val="Arial"/>
        <family val="2"/>
      </rPr>
      <t>5</t>
    </r>
    <r>
      <rPr>
        <b/>
        <sz val="8"/>
        <rFont val="Arial"/>
        <family val="2"/>
      </rPr>
      <t xml:space="preserve"> MICS indicator CS.5 - Under-five mortality rate; SDG indicator 3.2.1</t>
    </r>
  </si>
  <si>
    <r>
      <rPr>
        <vertAlign val="superscript"/>
        <sz val="8"/>
        <rFont val="Arial"/>
        <family val="2"/>
      </rPr>
      <t>A</t>
    </r>
    <r>
      <rPr>
        <sz val="8"/>
        <rFont val="Arial"/>
        <family val="2"/>
      </rPr>
      <t xml:space="preserve"> Post-neonatal mortality rates are computed as the difference between the infant and neonatal mortality rates</t>
    </r>
  </si>
  <si>
    <t>Table CS.2: Early childhood mortality rates by socioeconomic characteristics</t>
  </si>
  <si>
    <t>Neonatal, post-neonatal, Infant, child and under-five mortality rates for the five year period preceding the survey, by socioeconomic characteristics, Suriname MICS, 2018</t>
  </si>
  <si>
    <t xml:space="preserve">    Urban</t>
  </si>
  <si>
    <t>The maternal mortality ratio (MMR) is defined as the number of maternal deaths during a given time period per 100,000 live births during the same time period. It depicts the risk of maternal death relative to the number of live births and essentially captures the risk of death in a single pregnancy (proxied by a single live birth).</t>
  </si>
  <si>
    <t>Proportion of births attended by skilled health personnel (generally doctors, nurses or midwives but can refer to other health professionals providing childbirth care) is the proportion of childbirths attended by professional health personnel. According to the current definition (1) these are competent maternal and newborn health (MNH) professionals educated, trained and regulated to national and international standards. They are competent to: (i) provide and promote evidence-based, human-rights based, quality, socio-culturally sensitive and dignified care to women and newborns; (ii) facilitate physiological processes during labour and delivery to ensure a clean and positive childbirth experience; and (iii) identify and manage or refer women and/or newborns with complications.</t>
  </si>
  <si>
    <t>The under-five mortality rate is the probability of a child born in a specific year or period dying before reaching the age of 5 years, if subject to age-specific mortality rates of that period, expressed as deaths per 1000 live births. </t>
  </si>
  <si>
    <t>The neonatal mortality rate is the probability that a child born in a specific year or period will die during the first 28 completed days of life, if subject to age-specific mortality rates of that period, expressed per 1000 live births. </t>
  </si>
  <si>
    <t>The number of new HIV infections per 1,000 uninfected population, by sex, age and key populations as defined as the number of new HIV infections per 1000 person-years among the uninfected population. </t>
  </si>
  <si>
    <t>The tuberculosis incidence per 100000 population is defined as the estimated number of new and relapse TB cases (all forms of TB, including cases in people living with HIV) arising in a given year, expressed as a rate per 100 000 population. </t>
  </si>
  <si>
    <t>Incidence of malaria is defined as the number of new cases of malaria per 1,000 people at risk each year. </t>
  </si>
  <si>
    <t>This indicator is measured indirectly through the proportion of children 5 years of age who have developed chronic HBV infection (i.e. the proportion that tests positive for a marker of infection called hepatitis B surface antigen [HBsAg])</t>
  </si>
  <si>
    <t>Number of people requiring treatment and care for any one of the neglected tropical diseases (NTDs) targeted by the WHO NTD Roadmap and World Health Assembly resolutions and reported to WHO. </t>
  </si>
  <si>
    <t>Mortality rate attributed to cardiovascular disease, cancer, diabetes or chronic respiratory disease.  Probability of dying between the ages of 30 and 70 years from cardiovascular diseases, cancer, diabetes or chronic respiratory diseases, defined as the per cent of 30-year-old-people who would die before their 70th birthday from cardiovascular disease, cancer, diabetes, or chronic respiratory disease, assuming that s/he would experience current mortality rates at every age and s/he would not die from any other cause of death (e.g., injuries or HIV/AIDS). This indicator is calculated using life table methods (see further details in section 3.3). </t>
  </si>
  <si>
    <t>The Suicide mortality rate as defined as the number of suicide deaths in a year, divided by the population, and multiplied by 100 000. </t>
  </si>
  <si>
    <t xml:space="preserve">The coverage of treatment interventions for substance use disorders is defined as the number of people who received treatment in a year divided by the total number of people with substance use disorders in the same year. This indicatoris disaggregated by two broad groups of psychoactive substances: (1) drugs, (2) alcohol and other psychoactive substances. </t>
  </si>
  <si>
    <t>Harmful use of alcohol, defined according to the national context as alcohol per capita consumption (aged 15 years and older) within a calendar year in litres of pure alcohol </t>
  </si>
  <si>
    <t>Death rate due to road traffic injuries as defined as the number of road traffic fatal injury deaths per 100,000 population. </t>
  </si>
  <si>
    <t>The percentage of women of reproductive age (15-49 years) currently using a modern method of contraception among those who desire either to have no (additional) children or to postpone the next pregnancy. The indicator is also referred to as the demand for family planning satisfied with modern methods. </t>
  </si>
  <si>
    <t>Annual number of births to females aged 10-14 or 15-19 years per 1,000 females in the respective age group.</t>
  </si>
  <si>
    <t>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t>
  </si>
  <si>
    <t xml:space="preserve">Proportion of the population with large household expenditure on health as a share of total household expenditure or income. </t>
  </si>
  <si>
    <t>The mortality attributable to the joint effects of household and ambient air pollution can be expressed as: Number of deaths, Death rate. Death rates are calculated by dividing the number of deaths by the total population (or indicated if a different population group is used, e.g. children under 5 years).</t>
  </si>
  <si>
    <t>The mortality rate attributed to unsafe water, unsafe sanitation and lack of hygiene (exposure to unsafe Water, Sanitation and Hygiene for All (WASH) services) as defined as the number of deaths from unsafe water, unsafe sanitation and lack of hygiene (exposure to unsafe WASH services) in a year, divided by the population, and multiplied by 100,000.</t>
  </si>
  <si>
    <t>The mortality rate attributed to unintentional poisoning as defined as the number of deaths of unintentional poisonings in a year, divided by the population, and multiplied by 100 000. </t>
  </si>
  <si>
    <t>The indicator is defined as the percentage of the population aged 15 years and over who currently use any tobacco product (smoked and/or smokeless tobacco) on a daily or non-daily basis.  </t>
  </si>
  <si>
    <t>Gross disbursements of total ODA from all donors to medical research and basic health sectors.</t>
  </si>
  <si>
    <t>Proportion of health facilities that have a core set of relevant essential medicines available and affordable on a sustainable basis.</t>
  </si>
  <si>
    <t xml:space="preserve">Density of medical doctors: The density of medical doctors is defined as the number of medical doctors, including generalists and specialist medical practitioners per 10,000 population in the given national and/or subnational area. The International Standard Classification of Occupations (ISCO) unit group codes included in this category are 221, 2211 and 2212 of ISCO-08.  
Density of nursing and midwifery personnel: The density of nursing and midwifery personnel is defined as the number of nursing and midwifery personnel per 10,000 population in the given national and/or subnational area. The ISCO-08 codes included in this category are 2221, 2222, 3221 and 3222.  
Density of dentists: The density of dentists is defined as the number of dentists per 10,000 population in the given national and/or subnational area. The ISCO-08 codes included in this category are 2261.  
Density of pharmacists: The density of pharmacists is defined as the number of pharmacists per 10,000 population in the given national and/or subnational area.  The ISCO-08 codes included in this category are 2262. 
</t>
  </si>
  <si>
    <t>The revised International Health Regulations (IHR) were adopted in 2005 and entered into force in 2007. Under the IHR, States Parties are obliged to develop and maintain minimum core capacities for surveillance and response, including at points of entry, in order to early detect, assess, notify, and respond to any potential public health events of international concern.</t>
  </si>
  <si>
    <t>Percentage of bloodstream infection due to methicillin-resistant Staphylococcus aureus (MRSA) and Escherichia coli resistant to 3rd-generation cephalosporin (e.g., ESBL- E. coli) among patients seeking care and whose blood sample is taken and tested.  </t>
  </si>
  <si>
    <t>Table CS.3: Early childhood mortality rates by demographic characteristics</t>
  </si>
  <si>
    <t>Neonatal, post-neonatal, infant, child and under-five mortality rates for the five year period preceding the survey, by demographic characteristics, Suriname MICS, 2018</t>
  </si>
  <si>
    <t>Sex</t>
  </si>
  <si>
    <t>Mother's age at birth</t>
  </si>
  <si>
    <t>Less than 20</t>
  </si>
  <si>
    <t>20-34</t>
  </si>
  <si>
    <t>35-49</t>
  </si>
  <si>
    <t>Birth order</t>
  </si>
  <si>
    <t>2-3</t>
  </si>
  <si>
    <t>4-6</t>
  </si>
  <si>
    <t>7+</t>
  </si>
  <si>
    <r>
      <t>Previous birth interval</t>
    </r>
    <r>
      <rPr>
        <b/>
        <vertAlign val="superscript"/>
        <sz val="8"/>
        <rFont val="Arial"/>
        <family val="2"/>
      </rPr>
      <t>B</t>
    </r>
  </si>
  <si>
    <t>&lt; 2 years</t>
  </si>
  <si>
    <t>2 years</t>
  </si>
  <si>
    <t>3 years</t>
  </si>
  <si>
    <t>4+ years</t>
  </si>
  <si>
    <r>
      <rPr>
        <vertAlign val="superscript"/>
        <sz val="8"/>
        <rFont val="Arial"/>
        <family val="2"/>
      </rPr>
      <t>B</t>
    </r>
    <r>
      <rPr>
        <sz val="8"/>
        <rFont val="Arial"/>
        <family val="2"/>
      </rPr>
      <t xml:space="preserve"> Excludes first order births</t>
    </r>
  </si>
  <si>
    <t>Table TM.1.1: Fertility rates</t>
  </si>
  <si>
    <t>Adolescent birth rate, age-specific and total fertility rates, the general fertility rate, and the crude birth rate for the three-year period preceding the survey, by area, Suriname MICS, 2018</t>
  </si>
  <si>
    <t>Rural Coastal</t>
  </si>
  <si>
    <t>Rural Interior</t>
  </si>
  <si>
    <r>
      <t>Age</t>
    </r>
    <r>
      <rPr>
        <vertAlign val="superscript"/>
        <sz val="8"/>
        <rFont val="Arial"/>
        <family val="2"/>
      </rPr>
      <t>A</t>
    </r>
  </si>
  <si>
    <r>
      <t xml:space="preserve">   15-19</t>
    </r>
    <r>
      <rPr>
        <vertAlign val="superscript"/>
        <sz val="8"/>
        <rFont val="Arial"/>
        <family val="2"/>
      </rPr>
      <t>1</t>
    </r>
  </si>
  <si>
    <t xml:space="preserve">   20-24</t>
  </si>
  <si>
    <t xml:space="preserve">   25-29</t>
  </si>
  <si>
    <t xml:space="preserve">   30-34</t>
  </si>
  <si>
    <t xml:space="preserve">   35-39</t>
  </si>
  <si>
    <t xml:space="preserve">   40-44</t>
  </si>
  <si>
    <t xml:space="preserve">   45-49</t>
  </si>
  <si>
    <r>
      <t>TFR (15-49 years)</t>
    </r>
    <r>
      <rPr>
        <vertAlign val="superscript"/>
        <sz val="8"/>
        <rFont val="Arial"/>
        <family val="2"/>
      </rPr>
      <t>B</t>
    </r>
  </si>
  <si>
    <r>
      <t>GFR</t>
    </r>
    <r>
      <rPr>
        <vertAlign val="superscript"/>
        <sz val="8"/>
        <rFont val="Arial"/>
        <family val="2"/>
      </rPr>
      <t>C</t>
    </r>
  </si>
  <si>
    <r>
      <t>CBR</t>
    </r>
    <r>
      <rPr>
        <vertAlign val="superscript"/>
        <sz val="8"/>
        <rFont val="Arial"/>
        <family val="2"/>
      </rPr>
      <t>D</t>
    </r>
  </si>
  <si>
    <r>
      <rPr>
        <b/>
        <vertAlign val="superscript"/>
        <sz val="8"/>
        <rFont val="Arial"/>
        <family val="2"/>
      </rPr>
      <t xml:space="preserve">1 </t>
    </r>
    <r>
      <rPr>
        <b/>
        <sz val="8"/>
        <rFont val="Arial"/>
        <family val="2"/>
      </rPr>
      <t>MICS indicator TM.1 - Adolescent birth rate (age 15-19 years); SDG indicator 3.7.2</t>
    </r>
  </si>
  <si>
    <r>
      <rPr>
        <vertAlign val="superscript"/>
        <sz val="8"/>
        <rFont val="Arial"/>
        <family val="2"/>
      </rPr>
      <t xml:space="preserve">A </t>
    </r>
    <r>
      <rPr>
        <sz val="8"/>
        <rFont val="Arial"/>
        <family val="2"/>
      </rPr>
      <t>The age-specific fertility rates (ASFR) are the number of live births in the last 3 years, divided by the average number of women in that age group during the same period, expressed per 1,000 women. The age-specific fertility rate for women age 15-19 years is also termed as the adolescent birth rate</t>
    </r>
  </si>
  <si>
    <r>
      <rPr>
        <vertAlign val="superscript"/>
        <sz val="8"/>
        <rFont val="Arial"/>
        <family val="2"/>
      </rPr>
      <t xml:space="preserve">B </t>
    </r>
    <r>
      <rPr>
        <sz val="8"/>
        <rFont val="Arial"/>
        <family val="2"/>
      </rPr>
      <t>TFR: The Total Fertility Rate is the sum of age-specific fertility rates of women age 15-49 years. The TFR denotes the average number of children to which a woman will have given birth by the end of her reproductive years (by age 50) if current fertility rates prevailed. The rate is expressed per woman age 15-49 years</t>
    </r>
  </si>
  <si>
    <r>
      <rPr>
        <vertAlign val="superscript"/>
        <sz val="8"/>
        <rFont val="Arial"/>
        <family val="2"/>
      </rPr>
      <t xml:space="preserve">C </t>
    </r>
    <r>
      <rPr>
        <sz val="8"/>
        <rFont val="Arial"/>
        <family val="2"/>
      </rPr>
      <t>GFR: The General Fertility Rate is the number of births in the last 3 years divided by the average number of women age 15-49 years during the same period, expressed per 1,000 women age 15-49 years</t>
    </r>
  </si>
  <si>
    <r>
      <rPr>
        <vertAlign val="superscript"/>
        <sz val="8"/>
        <rFont val="Arial"/>
        <family val="2"/>
      </rPr>
      <t xml:space="preserve">D </t>
    </r>
    <r>
      <rPr>
        <sz val="8"/>
        <rFont val="Arial"/>
        <family val="2"/>
      </rPr>
      <t>CBR: The Crude Birth Rate is the number of births in the last 3 years, divided by the total population during the same period, expressed per 1,000 population</t>
    </r>
  </si>
  <si>
    <t>Table TM.2.1: Adolescent birth rate and total fertility rate</t>
  </si>
  <si>
    <t>Adolescent birth rates and total fertility rates for the three-year period preceding the survey, Suriname MICS, 2018</t>
  </si>
  <si>
    <r>
      <t>Adolescent birth rate</t>
    </r>
    <r>
      <rPr>
        <vertAlign val="superscript"/>
        <sz val="8"/>
        <rFont val="Arial"/>
        <family val="2"/>
      </rPr>
      <t xml:space="preserve">1 </t>
    </r>
    <r>
      <rPr>
        <sz val="8"/>
        <rFont val="Arial"/>
        <family val="2"/>
      </rPr>
      <t>(Age-specific fertility rate for women age 15-19 years)</t>
    </r>
    <r>
      <rPr>
        <vertAlign val="superscript"/>
        <sz val="8"/>
        <rFont val="Arial"/>
        <family val="2"/>
      </rPr>
      <t>A</t>
    </r>
  </si>
  <si>
    <r>
      <t>Total fertility rate (women age 15-49 years)</t>
    </r>
    <r>
      <rPr>
        <vertAlign val="superscript"/>
        <sz val="8"/>
        <rFont val="Arial"/>
        <family val="2"/>
      </rPr>
      <t>A</t>
    </r>
  </si>
  <si>
    <t>Table TM.3.3: Need and demand for family planning (currently married/in union)</t>
  </si>
  <si>
    <t>Percentage of women age 15-49 years who are currently married or in union with unmet and met need for family planning, total demand for family planning, percentage of demand for family planning satisfied by method and, among women with need for family planning, percentage of demand satisfied by method, Suriname MICS, 2018</t>
  </si>
  <si>
    <t>Unmet need for family planning</t>
  </si>
  <si>
    <t>Met need for family planning
(currently using contraception)</t>
  </si>
  <si>
    <t>Total demand for family planning</t>
  </si>
  <si>
    <t>Percentage of demand for family planning satsified with:</t>
  </si>
  <si>
    <t>Number of women currently married or in union</t>
  </si>
  <si>
    <t>Percentage of demand for family planning satisfied with:</t>
  </si>
  <si>
    <t>Number of women currently married or in union with need for family planning</t>
  </si>
  <si>
    <t>For spacing births</t>
  </si>
  <si>
    <t>For limiting births</t>
  </si>
  <si>
    <t>Any method</t>
  </si>
  <si>
    <t>Modern methods</t>
  </si>
  <si>
    <r>
      <t>Modern methods</t>
    </r>
    <r>
      <rPr>
        <vertAlign val="superscript"/>
        <sz val="10"/>
        <rFont val="Arial"/>
        <family val="2"/>
      </rPr>
      <t>1</t>
    </r>
  </si>
  <si>
    <t xml:space="preserve">   15-17</t>
  </si>
  <si>
    <t xml:space="preserve">   18-19</t>
  </si>
  <si>
    <t>25-29</t>
  </si>
  <si>
    <t>30-34</t>
  </si>
  <si>
    <t>35-39</t>
  </si>
  <si>
    <t>40-44</t>
  </si>
  <si>
    <t>45-49</t>
  </si>
  <si>
    <t>Table TM.3.4: Need and demand for family planning (currently unmarried/not in union)</t>
  </si>
  <si>
    <t>Percentage of sexually active women age 15-49 years who are currently unmarried or not in union with unmet and met need for family planning, total demand for family planning, percentage of demand for family planning satisfied by method and, among women with need for family planning, percentage of demand satisfied by method, Suriname MICS, 2018</t>
  </si>
  <si>
    <r>
      <t>Number of sexually active</t>
    </r>
    <r>
      <rPr>
        <vertAlign val="superscript"/>
        <sz val="8"/>
        <rFont val="Arial"/>
        <family val="2"/>
      </rPr>
      <t>A</t>
    </r>
    <r>
      <rPr>
        <sz val="8"/>
        <rFont val="Arial"/>
        <family val="2"/>
      </rPr>
      <t xml:space="preserve"> women currently unmarried or not in union</t>
    </r>
  </si>
  <si>
    <r>
      <t>Number of sexually active</t>
    </r>
    <r>
      <rPr>
        <vertAlign val="superscript"/>
        <sz val="8"/>
        <rFont val="Arial"/>
        <family val="2"/>
      </rPr>
      <t>A</t>
    </r>
    <r>
      <rPr>
        <sz val="8"/>
        <rFont val="Arial"/>
        <family val="2"/>
      </rPr>
      <t xml:space="preserve"> women currently unmarried or not in union with need for family planning</t>
    </r>
  </si>
  <si>
    <t xml:space="preserve">       15-17</t>
  </si>
  <si>
    <t xml:space="preserve">       18-19</t>
  </si>
  <si>
    <t>Table TM.6.2: Assistance during delivery and caesarean section</t>
  </si>
  <si>
    <t>Percent distribution of women age 15-49 years with a live birth in the last 2 years by person providing assistance at delivery of the most recent live birth, and percentage of most recent live births delivered by C-section, Suriname MICS, 2018</t>
  </si>
  <si>
    <t>Percent delivered by C-section</t>
  </si>
  <si>
    <t>Number of women who had a live birth in the last two years</t>
  </si>
  <si>
    <t>Decided before onset of labour pains</t>
  </si>
  <si>
    <t>Decided after onset of labour pains</t>
  </si>
  <si>
    <t xml:space="preserve">Midwife </t>
  </si>
  <si>
    <t>Community health worker</t>
  </si>
  <si>
    <t>Other/Missing</t>
  </si>
  <si>
    <t xml:space="preserve">    Primary</t>
  </si>
  <si>
    <t xml:space="preserve">    Higher</t>
  </si>
  <si>
    <t xml:space="preserve">    Missing/DK</t>
  </si>
  <si>
    <t>Age at most recent live birth</t>
  </si>
  <si>
    <t>Number of antenatal care visits</t>
  </si>
  <si>
    <t xml:space="preserve">    None</t>
  </si>
  <si>
    <t xml:space="preserve">    1-3 visits</t>
  </si>
  <si>
    <t xml:space="preserve">    4+ visits</t>
  </si>
  <si>
    <t xml:space="preserve">        8+ visits</t>
  </si>
  <si>
    <t>Place of delivery</t>
  </si>
  <si>
    <t xml:space="preserve">    Home</t>
  </si>
  <si>
    <t xml:space="preserve">    Health facility</t>
  </si>
  <si>
    <t xml:space="preserve">        Public</t>
  </si>
  <si>
    <t xml:space="preserve">        Private</t>
  </si>
  <si>
    <t xml:space="preserve">    Other/DK/Missing</t>
  </si>
  <si>
    <t xml:space="preserve">Table TC.1.1: Vaccinations in the first years of life </t>
  </si>
  <si>
    <t>Percentage of children age 12-23 months and 24-35 months vaccinated against vaccine preventable childhood diseases at any time before the survey (Crude coverage) and by their first birthday, Suriname MICS, 2018</t>
  </si>
  <si>
    <t>Children age 12-23 months:</t>
  </si>
  <si>
    <t>Children age 24-35 months:</t>
  </si>
  <si>
    <t>Vaccinated at any time before the survey according to:</t>
  </si>
  <si>
    <t xml:space="preserve">Vaccinated by 12 months of age </t>
  </si>
  <si>
    <t>Vaccinated by 12 months of age (OPV4, MEASLES 1-2, DKT4 and YF by 24 months)</t>
  </si>
  <si>
    <r>
      <t>Vaccination records</t>
    </r>
    <r>
      <rPr>
        <vertAlign val="superscript"/>
        <sz val="8"/>
        <rFont val="Arial"/>
        <family val="2"/>
      </rPr>
      <t>A</t>
    </r>
  </si>
  <si>
    <t>Mother's report</t>
  </si>
  <si>
    <r>
      <t>Either</t>
    </r>
    <r>
      <rPr>
        <vertAlign val="superscript"/>
        <sz val="8"/>
        <rFont val="Arial"/>
        <family val="2"/>
      </rPr>
      <t>B</t>
    </r>
    <r>
      <rPr>
        <sz val="8"/>
        <rFont val="Arial"/>
        <family val="2"/>
      </rPr>
      <t xml:space="preserve">
(Crude coverage)</t>
    </r>
  </si>
  <si>
    <t>Antigen</t>
  </si>
  <si>
    <t xml:space="preserve">    HepB at birth</t>
  </si>
  <si>
    <t xml:space="preserve">    Polio (IPV1)</t>
  </si>
  <si>
    <t xml:space="preserve">    Polio (OPV) 2</t>
  </si>
  <si>
    <t xml:space="preserve">    Polio (OPV) 3</t>
  </si>
  <si>
    <t xml:space="preserve">    Polio (OPV) 4</t>
  </si>
  <si>
    <t>na</t>
  </si>
  <si>
    <t xml:space="preserve">    Polio (OPV4 and IPV1)2</t>
  </si>
  <si>
    <t xml:space="preserve">    Pentavalent (DPTHibHepB) 1</t>
  </si>
  <si>
    <t xml:space="preserve">    Pentavalent (DPTHibHepB) 2</t>
  </si>
  <si>
    <r>
      <t xml:space="preserve">    Pentavalent (DPTHibHepB)</t>
    </r>
    <r>
      <rPr>
        <vertAlign val="superscript"/>
        <sz val="8"/>
        <rFont val="Arial"/>
        <family val="2"/>
      </rPr>
      <t>3</t>
    </r>
    <r>
      <rPr>
        <sz val="8"/>
        <rFont val="Arial"/>
        <family val="2"/>
      </rPr>
      <t xml:space="preserve"> </t>
    </r>
    <r>
      <rPr>
        <vertAlign val="superscript"/>
        <sz val="8"/>
        <rFont val="Arial"/>
        <family val="2"/>
      </rPr>
      <t>4 5</t>
    </r>
  </si>
  <si>
    <t xml:space="preserve">    DKT 4(DPT)</t>
  </si>
  <si>
    <r>
      <t xml:space="preserve">    Yellow fever</t>
    </r>
    <r>
      <rPr>
        <vertAlign val="superscript"/>
        <sz val="8"/>
        <rFont val="Arial"/>
        <family val="2"/>
      </rPr>
      <t>9</t>
    </r>
  </si>
  <si>
    <t xml:space="preserve">    Measles (MCV1)</t>
  </si>
  <si>
    <r>
      <t xml:space="preserve">    Measles (MCV2)</t>
    </r>
    <r>
      <rPr>
        <vertAlign val="superscript"/>
        <sz val="8"/>
        <rFont val="Arial"/>
        <family val="2"/>
      </rPr>
      <t>10</t>
    </r>
  </si>
  <si>
    <r>
      <t>Fully vaccinated</t>
    </r>
    <r>
      <rPr>
        <vertAlign val="superscript"/>
        <sz val="8"/>
        <rFont val="Arial"/>
        <family val="2"/>
      </rPr>
      <t>12,D</t>
    </r>
  </si>
  <si>
    <t>No vaccinations</t>
  </si>
  <si>
    <t>Number of children</t>
  </si>
  <si>
    <r>
      <rPr>
        <b/>
        <vertAlign val="superscript"/>
        <sz val="8"/>
        <rFont val="Arial"/>
        <family val="2"/>
      </rPr>
      <t>2</t>
    </r>
    <r>
      <rPr>
        <b/>
        <sz val="8"/>
        <rFont val="Arial"/>
        <family val="2"/>
      </rPr>
      <t xml:space="preserve"> MICS indicator TC.2 - Polio immunization coverage</t>
    </r>
  </si>
  <si>
    <r>
      <rPr>
        <b/>
        <vertAlign val="superscript"/>
        <sz val="8"/>
        <rFont val="Arial"/>
        <family val="2"/>
      </rPr>
      <t>3</t>
    </r>
    <r>
      <rPr>
        <b/>
        <sz val="8"/>
        <rFont val="Arial"/>
        <family val="2"/>
      </rPr>
      <t xml:space="preserve"> MICS indicator TC.3 - Diphtheria, tetanus and pertussis  (DPT) immunization coverage; SDG indicator 3.b.1 &amp; 3.8.1</t>
    </r>
  </si>
  <si>
    <r>
      <rPr>
        <b/>
        <vertAlign val="superscript"/>
        <sz val="8"/>
        <rFont val="Arial"/>
        <family val="2"/>
      </rPr>
      <t>4</t>
    </r>
    <r>
      <rPr>
        <b/>
        <sz val="8"/>
        <rFont val="Arial"/>
        <family val="2"/>
      </rPr>
      <t xml:space="preserve"> MICS indicator TC.4 - Hepatitis B immunization coverage</t>
    </r>
  </si>
  <si>
    <r>
      <rPr>
        <b/>
        <vertAlign val="superscript"/>
        <sz val="8"/>
        <rFont val="Arial"/>
        <family val="2"/>
      </rPr>
      <t xml:space="preserve">5 </t>
    </r>
    <r>
      <rPr>
        <b/>
        <sz val="8"/>
        <rFont val="Arial"/>
        <family val="2"/>
      </rPr>
      <t>MICS indicator TC.5 - Haemophilus influenzae type B (Hib) immunization coverage</t>
    </r>
  </si>
  <si>
    <r>
      <rPr>
        <b/>
        <vertAlign val="superscript"/>
        <sz val="8"/>
        <rFont val="Arial"/>
        <family val="2"/>
      </rPr>
      <t xml:space="preserve">9 </t>
    </r>
    <r>
      <rPr>
        <b/>
        <sz val="8"/>
        <rFont val="Arial"/>
        <family val="2"/>
      </rPr>
      <t>MICS indicator TC.9 - Yellow fever immunization coverage</t>
    </r>
  </si>
  <si>
    <r>
      <rPr>
        <b/>
        <vertAlign val="superscript"/>
        <sz val="8"/>
        <rFont val="Arial"/>
        <family val="2"/>
      </rPr>
      <t>10</t>
    </r>
    <r>
      <rPr>
        <b/>
        <sz val="8"/>
        <rFont val="Arial"/>
        <family val="2"/>
      </rPr>
      <t xml:space="preserve"> MICS indicator TC.10 - Measles immunization coverge; SDG indicator 3.b.1</t>
    </r>
  </si>
  <si>
    <r>
      <rPr>
        <b/>
        <vertAlign val="superscript"/>
        <sz val="8"/>
        <rFont val="Arial"/>
        <family val="2"/>
      </rPr>
      <t xml:space="preserve">12 </t>
    </r>
    <r>
      <rPr>
        <b/>
        <sz val="8"/>
        <rFont val="Arial"/>
        <family val="2"/>
      </rPr>
      <t>MICS indicator TC.11 - Full immunization coverage (all antigens)</t>
    </r>
  </si>
  <si>
    <t>na: not applicable</t>
  </si>
  <si>
    <r>
      <rPr>
        <vertAlign val="superscript"/>
        <sz val="8"/>
        <rFont val="Arial"/>
        <family val="2"/>
      </rPr>
      <t>A</t>
    </r>
    <r>
      <rPr>
        <sz val="8"/>
        <rFont val="Arial"/>
        <family val="2"/>
      </rPr>
      <t xml:space="preserve"> Vaccination card or other documents where the vaccinations are written down</t>
    </r>
  </si>
  <si>
    <r>
      <rPr>
        <vertAlign val="superscript"/>
        <sz val="8"/>
        <rFont val="Arial"/>
        <family val="2"/>
      </rPr>
      <t>B</t>
    </r>
    <r>
      <rPr>
        <sz val="8"/>
        <rFont val="Arial"/>
        <family val="2"/>
      </rPr>
      <t xml:space="preserve"> MICS indicators TC.1, TC.2, TC.3, TC.4, TC.5, TC.6, TC.7 and TC.11 refer to children age 12-23 months; MICS indicator TC.9 and TC.10 refers to children age 24-35 months</t>
    </r>
  </si>
  <si>
    <r>
      <rPr>
        <vertAlign val="superscript"/>
        <sz val="8"/>
        <rFont val="Arial"/>
        <family val="2"/>
      </rPr>
      <t xml:space="preserve">D </t>
    </r>
    <r>
      <rPr>
        <sz val="8"/>
        <rFont val="Arial"/>
        <family val="2"/>
      </rPr>
      <t>All antigens include: HepB0, Polio (IPV1/OPV2-4) and Penta 1-2-3 (DPTHibHepB), DKT4, Yellow fever and Measles 2 as per the vaccination schedule in Suriname</t>
    </r>
  </si>
  <si>
    <t>The majority of countries now include vaccines administered in the second year of life in their immunisation schedule. This is often just MCV2, but may also include YF, Rubella and MCV1. The standard table presented here represents a country where MCV2 and YF is given in the second year of life. This table therefore includes "na" in the cells that are not applicable for these antigens and indicator, and further includes the names of these in the last column label. This should be customised as indicated with the red colour, after obviously customising the full list of antigens as per immunisation schedule in the first column. Further, customisation needs also include notes A and B.
For each antigen, the total number of 12-23 month and 24-35 month old children vaccinated by their first birthday (by their second birthday for MCV2 and YF) are calculated, as validated by vaccination records or mother’s recall. To estimate the number of children without a vaccination record who have received vaccine by their the first birthday (by their second birthday for measles), the proportion of vaccinations given during the first year of life is assumed to be the same as for the proportion of children with a vaccination record that received the vaccine by their first birthday (by their second birthday for MCV2 and YF).
This table is based on information copied onto the questionnaire from a vaccination card or other document where the vaccinations are written down (IM3) and, in cases for which no vaccination record was available, on the mother’s or caretaker’s report of the child’s vaccination history (IM7 – IM17). The denominators for the vaccination coverage rates include children age 12-23 months and 24-35 months so that only children who are old enough to be fully vaccinated are counted. In the first three columns in each panel, the numerator includes all children who were vaccinated at any time before the survey according to the vaccination records or the mother’s report. In the last columns, only those who were vaccinated by their first birthday should be included. For children without vaccination records, the proportion of vaccinations given by their first birthday is assumed to be the same as for children with vaccination records.
Children receiving all vaccinations (fully immunized children) needs to be determined at the country level, in accordance with the existing vaccination schedule and the vaccinations included in the table should be revised/adapted accordingly. The note (B) should be customized and list all included vaccinations.
In very few countries there are no vaccinations given in the second year of life. In those cases, there will be no need to include parenthesis in last column, no need for note B and no cells will have "na".
If the survey included the Questionnaire Form for Vaccination Records at Health Facility, the column heading "Vaccination records" should be changed to "Vaccination records at home or health facility records" and the appropriate tabulation syntax used to produce the table.</t>
  </si>
  <si>
    <t>Table TC.1.2: Vaccinations by background characteristics</t>
  </si>
  <si>
    <t>Percentage of children age 12-23 months and 24-35 months currently vaccinated against vaccine preventable childhood diseases (Crude coverage), Suriname MICS, 2018</t>
  </si>
  <si>
    <t>Percentage of children age 12-23 months who received:</t>
  </si>
  <si>
    <t>Percentage with:</t>
  </si>
  <si>
    <t>Number of children age 12-23 months</t>
  </si>
  <si>
    <t>Percentage of children age 24-35 months who received:</t>
  </si>
  <si>
    <r>
      <t>All antigens</t>
    </r>
    <r>
      <rPr>
        <vertAlign val="superscript"/>
        <sz val="8"/>
        <rFont val="Arial"/>
        <family val="2"/>
      </rPr>
      <t>12,D</t>
    </r>
  </si>
  <si>
    <t>Number of children age 24-35 months</t>
  </si>
  <si>
    <t>HepB at birth</t>
  </si>
  <si>
    <t>Polio</t>
  </si>
  <si>
    <t>Pentavalent (DPTHibHepB)</t>
  </si>
  <si>
    <t>None</t>
  </si>
  <si>
    <r>
      <t>Vaccination cards</t>
    </r>
    <r>
      <rPr>
        <vertAlign val="superscript"/>
        <sz val="8"/>
        <rFont val="Arial"/>
        <family val="2"/>
      </rPr>
      <t>B</t>
    </r>
  </si>
  <si>
    <r>
      <t>Vaccination cards seen</t>
    </r>
    <r>
      <rPr>
        <vertAlign val="superscript"/>
        <sz val="8"/>
        <rFont val="Arial"/>
        <family val="2"/>
      </rPr>
      <t>C</t>
    </r>
  </si>
  <si>
    <r>
      <t>OPV4</t>
    </r>
    <r>
      <rPr>
        <vertAlign val="superscript"/>
        <sz val="8"/>
        <rFont val="Arial"/>
        <family val="2"/>
      </rPr>
      <t>2</t>
    </r>
  </si>
  <si>
    <t>IPV+OPV 3 [2]</t>
  </si>
  <si>
    <t>DKT4</t>
  </si>
  <si>
    <r>
      <t>Measles (MCV1)</t>
    </r>
    <r>
      <rPr>
        <vertAlign val="superscript"/>
        <sz val="8"/>
        <rFont val="Arial"/>
        <family val="2"/>
      </rPr>
      <t>8</t>
    </r>
  </si>
  <si>
    <r>
      <t>Measles (MCV2)</t>
    </r>
    <r>
      <rPr>
        <vertAlign val="superscript"/>
        <sz val="8"/>
        <rFont val="Arial"/>
        <family val="2"/>
      </rPr>
      <t>10</t>
    </r>
  </si>
  <si>
    <r>
      <t xml:space="preserve">Yellow fever </t>
    </r>
    <r>
      <rPr>
        <vertAlign val="superscript"/>
        <sz val="8"/>
        <rFont val="Arial"/>
        <family val="2"/>
      </rPr>
      <t>11</t>
    </r>
  </si>
  <si>
    <t>Polio (IPV)</t>
  </si>
  <si>
    <t>OPV 2</t>
  </si>
  <si>
    <r>
      <t>OPV 3</t>
    </r>
    <r>
      <rPr>
        <vertAlign val="superscript"/>
        <sz val="8"/>
        <rFont val="Arial"/>
        <family val="2"/>
      </rPr>
      <t>2</t>
    </r>
  </si>
  <si>
    <r>
      <t xml:space="preserve">3 </t>
    </r>
    <r>
      <rPr>
        <vertAlign val="superscript"/>
        <sz val="8"/>
        <rFont val="Arial"/>
        <family val="2"/>
      </rPr>
      <t>3 4 5</t>
    </r>
  </si>
  <si>
    <t xml:space="preserve">Urban </t>
  </si>
  <si>
    <t xml:space="preserve">Rural Interior </t>
  </si>
  <si>
    <t>2018#</t>
  </si>
  <si>
    <t>15 - 19</t>
  </si>
  <si>
    <t>20 - 24</t>
  </si>
  <si>
    <t>25 - 29</t>
  </si>
  <si>
    <t>30 - 34</t>
  </si>
  <si>
    <t>35 - 39</t>
  </si>
  <si>
    <t>40 - 44</t>
  </si>
  <si>
    <t>GFR</t>
  </si>
  <si>
    <t>TFR</t>
  </si>
  <si>
    <t>GRR</t>
  </si>
  <si>
    <t>Targets</t>
  </si>
  <si>
    <t>Nationaal</t>
  </si>
  <si>
    <t>Regionaal</t>
  </si>
  <si>
    <t>definition</t>
  </si>
  <si>
    <t>Tier</t>
  </si>
  <si>
    <t>data-availability</t>
  </si>
  <si>
    <t>Agency</t>
  </si>
  <si>
    <t>data available by sex, age, location etc</t>
  </si>
  <si>
    <t>national 'approved ' indicator: yes =1/No =0</t>
  </si>
  <si>
    <t>latest statistics</t>
  </si>
  <si>
    <t>reporting agency/ministry</t>
  </si>
  <si>
    <t>custodian</t>
  </si>
  <si>
    <t>national priority score</t>
  </si>
  <si>
    <t>linked to Nat.Dev.Plan (2017-2021)</t>
  </si>
  <si>
    <t>linked to Nat.Dev.Plan (2022-2026)</t>
  </si>
  <si>
    <t>Linked to CARICOM ind</t>
  </si>
  <si>
    <t>Link to MSDCF</t>
  </si>
  <si>
    <t>Yes =full=2; yes, partial =1, NO=0</t>
  </si>
  <si>
    <t>adm data</t>
  </si>
  <si>
    <t>census/ survey</t>
  </si>
  <si>
    <t>publications/ studies</t>
  </si>
  <si>
    <t>other</t>
  </si>
  <si>
    <t>NSO</t>
  </si>
  <si>
    <t>MINISTRY</t>
  </si>
  <si>
    <t>website</t>
  </si>
  <si>
    <t>Tier I</t>
  </si>
  <si>
    <t>GBS</t>
  </si>
  <si>
    <t>Demographic Statistics</t>
  </si>
  <si>
    <t>yes</t>
  </si>
  <si>
    <t>Min Home Affairs (Civil Registry  Office) and Min. Of Health (Bureau Public health)</t>
  </si>
  <si>
    <t>https://statistics-suriname.org/wp-content/uploads/2021/05/DEMOGRAFISCHE-DATA_DEMOGRAPHIC-DATA-2017-2019-.pdf</t>
  </si>
  <si>
    <t xml:space="preserve">WHO
</t>
  </si>
  <si>
    <t>MICS 2018 Survey Findings report, July2019</t>
  </si>
  <si>
    <t>https://statistics-suriname.org/wp-content/uploads/2019/08/Suriname-MICS-6-Survey-Findings-Report.pdf</t>
  </si>
  <si>
    <t>2018, zie table  , excelframework, statistics</t>
  </si>
  <si>
    <t xml:space="preserve">UNICEF, 
WHO
</t>
  </si>
  <si>
    <t>MICS/ Census</t>
  </si>
  <si>
    <t>GBS, 2014; MICS 2018 Survey Findings report, July2019</t>
  </si>
  <si>
    <t>SOZAVO &amp; CBB &amp;BOG</t>
  </si>
  <si>
    <t xml:space="preserve">UNICEF
</t>
  </si>
  <si>
    <t>GBS, 2014; MICS 2018 Survey Findings report, July2020</t>
  </si>
  <si>
    <t>Gender  Publication from GBS</t>
  </si>
  <si>
    <t>Ministry of Health</t>
  </si>
  <si>
    <t>Min. Of Health (Bureau Public health)</t>
  </si>
  <si>
    <t xml:space="preserve">UNAIDS
</t>
  </si>
  <si>
    <t>BOG and min of Health. There are also incidentally surveys in the hinterland; BOG registers only those that are tested and hospitalized.</t>
  </si>
  <si>
    <t>Gender &amp; Environment Publication &amp; Statistical year book</t>
  </si>
  <si>
    <t>NAP</t>
  </si>
  <si>
    <t>min Health</t>
  </si>
  <si>
    <t>Data is outdated.BOG has the availability of the data, but the reported data to GBS regarded to main causes of death is limited to number of observations, not disaggregated by sex etc</t>
  </si>
  <si>
    <t>Tier II</t>
  </si>
  <si>
    <t xml:space="preserve">WHO,
UNODC
</t>
  </si>
  <si>
    <t>survey MICS and Paho</t>
  </si>
  <si>
    <t>sozavo</t>
  </si>
  <si>
    <t>min Sozavo</t>
  </si>
  <si>
    <t>census</t>
  </si>
  <si>
    <t xml:space="preserve">Traffic &amp; Transport&amp; Environment Publication </t>
  </si>
  <si>
    <t>BOG/KPS/ Hospitals</t>
  </si>
  <si>
    <t>Min Police and Justice</t>
  </si>
  <si>
    <t>min JUSPOL</t>
  </si>
  <si>
    <t>Stg Lobi, Fam planning foundation</t>
  </si>
  <si>
    <t>Sozavo</t>
  </si>
  <si>
    <t xml:space="preserve">DESA Population Division
</t>
  </si>
  <si>
    <t>CBB/GBS</t>
  </si>
  <si>
    <t>MICS 2018 Survey Findings report, July2019/Annual demographic statistics CBB 2021</t>
  </si>
  <si>
    <t>SOZAVO/ Min of Home Affairs</t>
  </si>
  <si>
    <t>2020, zie table  , excelframework, statistics</t>
  </si>
  <si>
    <t>SOZAVO/ Min. Home Affairs, Civil Registry Office</t>
  </si>
  <si>
    <t>Min Health/ SZF/Medische Zending</t>
  </si>
  <si>
    <t>MICS/ census</t>
  </si>
  <si>
    <t>MICS 2018 Survey Findings report, July2019/</t>
  </si>
  <si>
    <t>Medische Zending</t>
  </si>
  <si>
    <t>Min Health_ SZF;SOZAVO</t>
  </si>
  <si>
    <t xml:space="preserve">SOZAVO and Min of Health </t>
  </si>
  <si>
    <t>HBSpublication 2014</t>
  </si>
  <si>
    <t>Min of Finance: GBS</t>
  </si>
  <si>
    <t xml:space="preserve">WHO,
World Bank
</t>
  </si>
  <si>
    <t>min health</t>
  </si>
  <si>
    <t>PAHO</t>
  </si>
  <si>
    <t>no</t>
  </si>
  <si>
    <t xml:space="preserve">WHO,
WHO-FCTC
</t>
  </si>
  <si>
    <t>survey only under schoolchildren 13-15</t>
  </si>
  <si>
    <t>min of Health / min Sozavo</t>
  </si>
  <si>
    <t>min heath/ min sozavo</t>
  </si>
  <si>
    <t xml:space="preserve">WHO,
UNICEF
</t>
  </si>
  <si>
    <t xml:space="preserve">OECD
</t>
  </si>
  <si>
    <t>not publicly available</t>
  </si>
  <si>
    <t>mics</t>
  </si>
  <si>
    <t>min health/</t>
  </si>
  <si>
    <t>WHO</t>
  </si>
  <si>
    <t>Deaths</t>
  </si>
  <si>
    <t>Female Deaths</t>
  </si>
  <si>
    <t>Female Death Rate per 1000</t>
  </si>
  <si>
    <t>Male Deaths</t>
  </si>
  <si>
    <t>Male Death Rate per 1000</t>
  </si>
  <si>
    <t xml:space="preserve">Maternal Mortality / </t>
  </si>
  <si>
    <t>Infant Deaths (&lt; 1 yr)</t>
  </si>
  <si>
    <t>/Infant Mortality Rate per 1000</t>
  </si>
  <si>
    <t>Under Five Mortality</t>
  </si>
  <si>
    <t>Under Five Mortality Rate per 1000</t>
  </si>
  <si>
    <t>Deaths 1-4 years</t>
  </si>
  <si>
    <t>Child Mortality Rate per 1000</t>
  </si>
  <si>
    <t>NA</t>
  </si>
  <si>
    <t>Age Group</t>
  </si>
  <si>
    <t>Source: National Aids Program (NAP)</t>
  </si>
  <si>
    <t>2020*</t>
  </si>
  <si>
    <t>Table 9.7: Number of HIV Infected Persons in the Age Group 0 – 29 Years by Sex, 2004-2021</t>
  </si>
  <si>
    <t>Table 9.8: Age Specific Ratio of HIV Infected Persons in the Age Group 0 – 29 Years by Sex, 2004-2019</t>
  </si>
  <si>
    <t>Source: General Bureau of Statistics (GBS)</t>
  </si>
  <si>
    <t>Persons with Tuberculosis</t>
  </si>
  <si>
    <t>Mid-Year Population</t>
  </si>
  <si>
    <t>Tuberculosis incidence per 100,000 population</t>
  </si>
  <si>
    <t>Unknown</t>
  </si>
  <si>
    <t>2006#</t>
  </si>
  <si>
    <t>2008#</t>
  </si>
  <si>
    <t>2009#</t>
  </si>
  <si>
    <t>2010#</t>
  </si>
  <si>
    <t>2012#</t>
  </si>
  <si>
    <t>2013#</t>
  </si>
  <si>
    <t>2014#</t>
  </si>
  <si>
    <t>2015#</t>
  </si>
  <si>
    <t>2016#</t>
  </si>
  <si>
    <t>2017#</t>
  </si>
  <si>
    <t>Table 3.7: The Annual Number of Persons who are Infected with HIV and Using Medication (ART) by Sex and Sex Ratio,2013 – 2020</t>
  </si>
  <si>
    <t>Source: Bureau of Public Health</t>
  </si>
  <si>
    <t>Table 3.22: Estimated Number of Persons who Know their HIV Status in Suriname, 2013-2020</t>
  </si>
  <si>
    <t>Number of Persons who Know their HIV Status</t>
  </si>
  <si>
    <t>All Ages</t>
  </si>
  <si>
    <t>Children, Ages 0–14</t>
  </si>
  <si>
    <t>Adults, Ages 15+</t>
  </si>
  <si>
    <t>Women, Ages 15+</t>
  </si>
  <si>
    <t>Men, Ages 15+</t>
  </si>
  <si>
    <t xml:space="preserve">Maternal Mortality </t>
  </si>
  <si>
    <t>Malaria incidence per 1,000 population</t>
  </si>
  <si>
    <t>Table 3.4.2:Suicide mortality rate, 2000-2018</t>
  </si>
  <si>
    <t>% Suicide Rate x 100000</t>
  </si>
  <si>
    <t>Ethnicity</t>
  </si>
  <si>
    <t>Suicide</t>
  </si>
  <si>
    <t xml:space="preserve">Creole </t>
  </si>
  <si>
    <t>Hindustani</t>
  </si>
  <si>
    <t>Javanese</t>
  </si>
  <si>
    <t xml:space="preserve">Chinese </t>
  </si>
  <si>
    <t>Other:</t>
  </si>
  <si>
    <t>Brazilian</t>
  </si>
  <si>
    <t>Cuban</t>
  </si>
  <si>
    <t>Venezuelan</t>
  </si>
  <si>
    <t xml:space="preserve">Mixed </t>
  </si>
  <si>
    <t>Table 3.29: The Number of People who have Committed Suicide or an Attempt to do so by Ethnicity/ Nationality and Sex over  2018 – 2020</t>
  </si>
  <si>
    <t>Amerindian</t>
  </si>
  <si>
    <t>The ten Main causes of Death</t>
  </si>
  <si>
    <t>Source:Police Force -Compilation; GBS, Traffic and Transport Statistics section)</t>
  </si>
  <si>
    <t>Table 3.6.1: Number of Road Traffic Fatalities by District, 2013-2021</t>
  </si>
  <si>
    <r>
      <t>Unmet need for family planning,</t>
    </r>
    <r>
      <rPr>
        <b/>
        <sz val="10"/>
        <color theme="1"/>
        <rFont val="Times New Roman"/>
        <family val="1"/>
      </rPr>
      <t xml:space="preserve"> 2006-2018</t>
    </r>
  </si>
  <si>
    <t>Adolescent birth rate ABR (%)</t>
  </si>
  <si>
    <t>Table 2.5.1: ASFR, GFR, TFR and GRR, 2017-2019</t>
  </si>
  <si>
    <t>Bruto vervangingsfactor</t>
  </si>
  <si>
    <t xml:space="preserve"> Age Group</t>
  </si>
  <si>
    <t>Source: Demographic Statistics-GBS</t>
  </si>
  <si>
    <t xml:space="preserve"> Paramaribo</t>
  </si>
  <si>
    <t>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 Indicator is an index reported on a unitless scale of 0 to 100, which is computed as the geometric mean of 14 tracer indicators of health service coverage</t>
  </si>
  <si>
    <t>Current Tobacco use (smoked and smokeless)</t>
  </si>
  <si>
    <t>To calculate the MMR as indicated by this formula, suggest a prevelence rate which is not in line with relaity.</t>
  </si>
  <si>
    <t>Based on opinions from the  National Health Agencies, the  advice to calculate this per 10.000 live births</t>
  </si>
  <si>
    <t xml:space="preserve">Note: Suriname has a relatively small population. The number of live births is around 10.000 per year since the year 2000. </t>
  </si>
  <si>
    <t>Maternal Mortality Ratio per 100000  life births</t>
  </si>
  <si>
    <t>Live births data is from CBB, modified by authors</t>
  </si>
  <si>
    <r>
      <t>Delivery assisted by any skilled attendant</t>
    </r>
    <r>
      <rPr>
        <vertAlign val="superscript"/>
        <sz val="8"/>
        <rFont val="Times New Roman"/>
        <family val="1"/>
      </rPr>
      <t>1</t>
    </r>
  </si>
  <si>
    <r>
      <t>Total</t>
    </r>
    <r>
      <rPr>
        <vertAlign val="superscript"/>
        <sz val="8"/>
        <rFont val="Times New Roman"/>
        <family val="1"/>
      </rPr>
      <t>2</t>
    </r>
  </si>
  <si>
    <t>Proportion of births attended by skilled health personnel, using MICS 2018 SFR</t>
  </si>
  <si>
    <t>Source: MICS 2000, 2006,2010, 2018</t>
  </si>
  <si>
    <t>Proportion of births attended by skilled health personnel (%), MICS 2000-2018</t>
  </si>
  <si>
    <t>Source: GBS, CBB Demographic data, 2019</t>
  </si>
  <si>
    <t>indicators</t>
  </si>
  <si>
    <t xml:space="preserve">MICS 2018 Survey findings </t>
  </si>
  <si>
    <t>Source: MICS 2018 Survey Findings Report</t>
  </si>
  <si>
    <t>Maternal Mortality Ratio per 100.000 life births*</t>
  </si>
  <si>
    <t xml:space="preserve">Note: this ratio is inflated to the level of 100000 life births. In Suriname, between 2000-2022, the number of life births is around 10.000 per annum. </t>
  </si>
  <si>
    <t>Neo-natal mortality rate per 1000</t>
  </si>
  <si>
    <t xml:space="preserve">Source: GBS- Demographic statistics, 2019 (Table 3.6) </t>
  </si>
  <si>
    <t xml:space="preserve">Under Five Mortality Rate per 1000 life births </t>
  </si>
  <si>
    <t>Under Five Mortality (N)</t>
  </si>
  <si>
    <t>Maternal Mortality Incidence (N)</t>
  </si>
  <si>
    <t>Infant Mortality Rate per 1000 life births</t>
  </si>
  <si>
    <t>Number of deaths of  under 5 yrs children</t>
  </si>
  <si>
    <t>Number female deaths</t>
  </si>
  <si>
    <t>Number of Deaths</t>
  </si>
  <si>
    <t>Total population</t>
  </si>
  <si>
    <t>Total female population</t>
  </si>
  <si>
    <t>Total male population</t>
  </si>
  <si>
    <t>Female Death Rate per 1000 females</t>
  </si>
  <si>
    <t>Male Death Rate per 1000 males</t>
  </si>
  <si>
    <t>Child Mortality Rate per 1000 children &lt; 5yrs</t>
  </si>
  <si>
    <t>MICS 2018, Survey Findings Report</t>
  </si>
  <si>
    <t>Source: MICS 2018, Survey Findings Report</t>
  </si>
  <si>
    <t xml:space="preserve"> Early childhood mortality rates </t>
  </si>
  <si>
    <t>Early childhood mortality rates by socioeconomic characteristics</t>
  </si>
  <si>
    <t>code</t>
  </si>
  <si>
    <t>latest year</t>
  </si>
  <si>
    <t>remarks/ data quality assessment</t>
  </si>
  <si>
    <t xml:space="preserve">GBS receives the data and publish the statistics related to mortality and neo mortality. Bureau public Health receives mortalilty information from hospitals and other  health facilities. Civil Registry Office registers the mortality cases  as declared by individuals. Please note that the MMR is calculated ocver 100,000 life births, where as Suriname has a prevelence of only 10,000 (approx.) new borns per year.  Available data from administrative data base of Civil registry Office, Bureau public Health. Data updates for recent years are necessary. </t>
  </si>
  <si>
    <t>Tuberculosis  per 100,000 population</t>
  </si>
  <si>
    <t>Formula: Age specific HIV Ratio= (Number of HIV Infected for a specific age group/Population  in that age group) X1000</t>
  </si>
  <si>
    <t>Source: Causes of death in Suriname, Epidemiology/Biostatistics, BOG; 2014 (Table 3.3.1)</t>
  </si>
  <si>
    <t>Sex ratio</t>
  </si>
  <si>
    <t>No data was made available</t>
  </si>
  <si>
    <t>data not collected by national surveys</t>
  </si>
  <si>
    <t>Mid-year population (N)</t>
  </si>
  <si>
    <t>Mid-year population  (%)</t>
  </si>
  <si>
    <t>The Suicide mortality rate as defined as the number of suicide deaths in a year, divided by the population, and multiplied by 100,000. </t>
  </si>
  <si>
    <t>Rate x1000 persons</t>
  </si>
  <si>
    <t>No data available</t>
  </si>
  <si>
    <t>No data made available, or collected by national surveys</t>
  </si>
  <si>
    <t>Death rate x 100000 persons</t>
  </si>
  <si>
    <r>
      <t>Adolesent birth rate (ABR) (</t>
    </r>
    <r>
      <rPr>
        <b/>
        <sz val="10"/>
        <color theme="1"/>
        <rFont val="Times New Roman"/>
        <family val="1"/>
      </rPr>
      <t>15-44 year), 2000-2019</t>
    </r>
    <r>
      <rPr>
        <sz val="11"/>
        <color theme="1"/>
        <rFont val="Calibri"/>
        <family val="2"/>
        <scheme val="minor"/>
      </rPr>
      <t/>
    </r>
  </si>
  <si>
    <t>Total fertility rate</t>
  </si>
  <si>
    <t>General fertility rate</t>
  </si>
  <si>
    <t>MICS 2018, Survey findings report</t>
  </si>
  <si>
    <t>Age specific Fertility rate</t>
  </si>
  <si>
    <t>No insurance</t>
  </si>
  <si>
    <t>Source: Census 2004/2012</t>
  </si>
  <si>
    <t>No data collected yet at national level</t>
  </si>
  <si>
    <t xml:space="preserve">No data  collected about mortality due to unsafe water etc. </t>
  </si>
  <si>
    <t xml:space="preserve">However MICS 2018 collected data on the prevelence  of household exposed to unasefe water. </t>
  </si>
  <si>
    <t>These tables are listed below.</t>
  </si>
  <si>
    <t>Current Tobacco use</t>
  </si>
  <si>
    <t>Current smoke less Tobacco use (%)</t>
  </si>
  <si>
    <t>(smoked and smoke less)</t>
  </si>
  <si>
    <r>
      <t>Coverage of DTP containing vaccine (3</t>
    </r>
    <r>
      <rPr>
        <b/>
        <vertAlign val="superscript"/>
        <sz val="12"/>
        <color theme="1"/>
        <rFont val="Times New Roman"/>
        <family val="1"/>
      </rPr>
      <t>rd</t>
    </r>
    <r>
      <rPr>
        <b/>
        <sz val="12"/>
        <color theme="1"/>
        <rFont val="Times New Roman"/>
        <family val="1"/>
      </rPr>
      <t xml:space="preserve"> dose)</t>
    </r>
    <r>
      <rPr>
        <sz val="12"/>
        <color theme="1"/>
        <rFont val="Times New Roman"/>
        <family val="1"/>
      </rPr>
      <t xml:space="preserve">:Percentage of surviving infants who received the 3 doses of diphtheria and tetanus toxoid with pertussis containing vaccine in a given year.                                                                                          
</t>
    </r>
    <r>
      <rPr>
        <b/>
        <sz val="12"/>
        <color theme="1"/>
        <rFont val="Times New Roman"/>
        <family val="1"/>
      </rPr>
      <t>Coverage of Measles containing vaccine (2nd dose)</t>
    </r>
    <r>
      <rPr>
        <sz val="12"/>
        <color theme="1"/>
        <rFont val="Times New Roman"/>
        <family val="1"/>
      </rPr>
      <t xml:space="preserve">: Percentage of children who received two dose of measles containing vaccine according to nationally recommended schedule through routine immunization services in a given year.                                                                                      
</t>
    </r>
    <r>
      <rPr>
        <b/>
        <sz val="12"/>
        <color theme="1"/>
        <rFont val="Times New Roman"/>
        <family val="1"/>
      </rPr>
      <t>Coverage of Pneumococcal conjugate vaccine (last dose in the schedule):</t>
    </r>
    <r>
      <rPr>
        <sz val="12"/>
        <color theme="1"/>
        <rFont val="Times New Roman"/>
        <family val="1"/>
      </rPr>
      <t xml:space="preserve"> Percentage of surviving infants who received the nationally recommended doses of pneumococcal conjugate vaccine in a given year.                                                                  
</t>
    </r>
    <r>
      <rPr>
        <b/>
        <sz val="12"/>
        <color theme="1"/>
        <rFont val="Times New Roman"/>
        <family val="1"/>
      </rPr>
      <t xml:space="preserve">Coverage of HPV vaccine (last dose in the schedule): </t>
    </r>
    <r>
      <rPr>
        <sz val="12"/>
        <color theme="1"/>
        <rFont val="Times New Roman"/>
        <family val="1"/>
      </rPr>
      <t>Percentage of 15 years old girls received the recommended doses of HPV vaccine. Currently performance of the programme in the previous calendar year based on target age group is used.</t>
    </r>
  </si>
  <si>
    <t>MICS 2018, Survey Findings report</t>
  </si>
  <si>
    <t xml:space="preserve">No data collected a such </t>
  </si>
  <si>
    <t>Data not  available</t>
  </si>
  <si>
    <t xml:space="preserve"> Annual Number of Physician by Type, 2000-2020</t>
  </si>
  <si>
    <t>Number of Nurses and Number of Certificates of qualification Provided to Nurses, 2000-2018</t>
  </si>
  <si>
    <t>&gt;3 years certified diploma</t>
  </si>
  <si>
    <t xml:space="preserve"> Source: GBS, Statistics yearbook/ Ministry of Health, 2019</t>
  </si>
  <si>
    <t>This proportion can be derived from the Household expenditures. The method that we could use is : 1. construct the distribution of the health expenditures, the distribution of the household expenditures. 3. decide  for example all expenditures that are in the 9th and 10th decile , the number of households in those deciles and what is their proportion in the total of households in the survey</t>
  </si>
  <si>
    <t>This is available, please indicate how to derive information</t>
  </si>
  <si>
    <t>min of Health</t>
  </si>
  <si>
    <t>Attempt to Suicide</t>
  </si>
  <si>
    <t>Maroon</t>
  </si>
  <si>
    <t xml:space="preserve"> data is not publicly available</t>
  </si>
  <si>
    <t>data is not publicly available</t>
  </si>
  <si>
    <t xml:space="preserve">no data available in public documents </t>
  </si>
  <si>
    <t xml:space="preserve">The insurance company of the state has an overview of all coverages subsidized by social targetting or from the public /civil servants; Please arrange for  future data collection the collaboration with the private insurance companies, if they report to the min of Health; Min of Social Affairs also has data available regarding Social Protection </t>
  </si>
  <si>
    <t>No data</t>
  </si>
  <si>
    <t>linked to RP</t>
  </si>
  <si>
    <t>Core Indicators</t>
  </si>
  <si>
    <t>Unit</t>
  </si>
  <si>
    <t xml:space="preserve">Infant mortality rate </t>
  </si>
  <si>
    <t>per 1,000 live births</t>
  </si>
  <si>
    <t>Infant deaths</t>
  </si>
  <si>
    <t>Postneonatal mortality rate</t>
  </si>
  <si>
    <t>Fetal mortality rate</t>
  </si>
  <si>
    <t>per 1,000 births</t>
  </si>
  <si>
    <t>Number of fetal deaths</t>
  </si>
  <si>
    <t>Number of births</t>
  </si>
  <si>
    <t>Number of live births</t>
  </si>
  <si>
    <t>Under-5 mortality</t>
  </si>
  <si>
    <t>Maternal mortality ratio</t>
  </si>
  <si>
    <t>per 100,000 lb</t>
  </si>
  <si>
    <t>Infant Mortality Rate per 1000</t>
  </si>
  <si>
    <t xml:space="preserve">PAHO CORE Indicators </t>
  </si>
  <si>
    <t>Source: PAHO &amp; BOG</t>
  </si>
  <si>
    <t>Source: PAHO&amp; BOG</t>
  </si>
  <si>
    <t>Mortality Indicators, 2015-2021</t>
  </si>
  <si>
    <t>Mortality Indicators, 2015-2020</t>
  </si>
  <si>
    <t>50-54</t>
  </si>
  <si>
    <t>55-59</t>
  </si>
  <si>
    <t>60-64</t>
  </si>
  <si>
    <t>65-69</t>
  </si>
  <si>
    <t>70+</t>
  </si>
  <si>
    <t>Table 3.6: The Annual Number of Persons who are Newly Registered with HIV by Sex, and the  Sex Ratio, 2005 - 2022</t>
  </si>
  <si>
    <t>Number of HIV Positives by Sex, 2004-2022</t>
  </si>
  <si>
    <t>Table 5.4: Malaria incidence per 1,000 population, 2015-2023</t>
  </si>
  <si>
    <t>Number of Suspected and positively tested Leptospirosis Cases (hospitalized) by Sex of the Patient, 2015-2023</t>
  </si>
  <si>
    <t xml:space="preserve">Sources: </t>
  </si>
  <si>
    <t>Microsoft Word - DEMOGRAFISCHE DATA_DEMOGRAPHIC DATA 2018-2021-3 maart 2023</t>
  </si>
  <si>
    <t>Retrieved from:</t>
  </si>
  <si>
    <t>GBS- Demographic statistics, 2021 (Table 3.6)</t>
  </si>
  <si>
    <t>Central Civil Registry, Demographic Statistics 2021-2023</t>
  </si>
  <si>
    <t>Worldbank Population Statistics</t>
  </si>
  <si>
    <t xml:space="preserve">Retrieved from: </t>
  </si>
  <si>
    <t>https://data.worldbank.org/indicator/SP.POP.TOTL.MA.IN?locations=SR</t>
  </si>
  <si>
    <t>World Health Organization, 2023</t>
  </si>
  <si>
    <t>Births attended by skilled health personnel (%):</t>
  </si>
  <si>
    <t>According to PAHO (2021):</t>
  </si>
  <si>
    <t>Source: Ministry of Health of Suriname, Administrative health registry, facility reporting system</t>
  </si>
  <si>
    <t xml:space="preserve">https://opendata.paho.org/en/core-indicators/core-indicators-dashboard </t>
  </si>
  <si>
    <t>Sources:</t>
  </si>
  <si>
    <t>2021*</t>
  </si>
  <si>
    <t>2022*</t>
  </si>
  <si>
    <t>*Estimations from PAHO</t>
  </si>
  <si>
    <t>Retrieved from</t>
  </si>
  <si>
    <t>Soruce: Ministry of Public Health</t>
  </si>
  <si>
    <t>https://statistics-suriname.org/wp-content/uploads/2025/01/Statistisch-Jaarboek-Statistical-Yearbook-2020-2021-2022-dec-2023-corr-jan-2025.pdf</t>
  </si>
  <si>
    <t>Table 11.1, Page 142</t>
  </si>
  <si>
    <t>Table 11.2, Page 143</t>
  </si>
  <si>
    <t>. = Data not available</t>
  </si>
  <si>
    <t>- = zero</t>
  </si>
  <si>
    <t>Specialization</t>
  </si>
  <si>
    <t>Intern Specialists:</t>
  </si>
  <si>
    <t>Cardiologists</t>
  </si>
  <si>
    <t>Internists</t>
  </si>
  <si>
    <t>Pediatricians</t>
  </si>
  <si>
    <t>Pulmonologists</t>
  </si>
  <si>
    <t>Surgeons Specialists:</t>
  </si>
  <si>
    <t>Dermatologists</t>
  </si>
  <si>
    <t>Gyneacologists</t>
  </si>
  <si>
    <t>Dental Surgeons</t>
  </si>
  <si>
    <t>Ear, Nose and Throat Specialists</t>
  </si>
  <si>
    <t>Neurologists</t>
  </si>
  <si>
    <t>Neurosurgeons</t>
  </si>
  <si>
    <t>Ophthalmologists</t>
  </si>
  <si>
    <t>Ortopaedists</t>
  </si>
  <si>
    <t>Plastic Surgeons</t>
  </si>
  <si>
    <t>Psychiatrists</t>
  </si>
  <si>
    <t>Urologists</t>
  </si>
  <si>
    <t>Supporting Specialists</t>
  </si>
  <si>
    <t>Anesthesiologists</t>
  </si>
  <si>
    <t>Bacteriologists</t>
  </si>
  <si>
    <t>Clinic Chemici</t>
  </si>
  <si>
    <t>Medical Biologists</t>
  </si>
  <si>
    <t>Medical Microbiologists</t>
  </si>
  <si>
    <t>Medical Parasitologists</t>
  </si>
  <si>
    <t>Pathologists</t>
  </si>
  <si>
    <t>Radiologists</t>
  </si>
  <si>
    <t>Radiation therapists</t>
  </si>
  <si>
    <t>Rehabilitation specialists</t>
  </si>
  <si>
    <t>Geriatrics</t>
  </si>
  <si>
    <t>Intensivist</t>
  </si>
  <si>
    <t>Maternity Centre Physicians</t>
  </si>
  <si>
    <t>Fysiologist</t>
  </si>
  <si>
    <t>Thoracic surgeon</t>
  </si>
  <si>
    <t>Psychologist</t>
  </si>
  <si>
    <t>AZP</t>
  </si>
  <si>
    <t>LH</t>
  </si>
  <si>
    <t>RKZ</t>
  </si>
  <si>
    <t>DH</t>
  </si>
  <si>
    <t>MMC</t>
  </si>
  <si>
    <t>PCS</t>
  </si>
  <si>
    <t>Number of Medical Specialists by Type of Specialization and Health Institution, 2020</t>
  </si>
  <si>
    <t>Table 11.3a Page 145</t>
  </si>
  <si>
    <t>Number of Medical Specialists by Type of Specialization and Health Institution, 2021</t>
  </si>
  <si>
    <t>Table 11.3a Page 146</t>
  </si>
  <si>
    <t>Ministry of Public Health</t>
  </si>
  <si>
    <t>Ministry of Public Health HR and Research Department</t>
  </si>
  <si>
    <t>Positive</t>
  </si>
  <si>
    <t>Negative</t>
  </si>
  <si>
    <t xml:space="preserve">&lt; 5 </t>
  </si>
  <si>
    <t>Total Number of HIV Tested Persons by Result, Age Group and Sex, 2015</t>
  </si>
  <si>
    <t>Soruce: National Aids Program (NAP)</t>
  </si>
  <si>
    <t>https://statistics-suriname.org/wp-content/uploads/2024/03/Genderpublicatie-2023-FL180324FIN.pdf</t>
  </si>
  <si>
    <t>Table 3.5;  Page 113</t>
  </si>
  <si>
    <t>Total Number of HIV Tested Persons by Result, Age Group and Sex, 2016</t>
  </si>
  <si>
    <t>Total Number of HIV Tested Persons by Result, Age Group and Sex, 2017</t>
  </si>
  <si>
    <t>Total Number of HIV Tested Persons by Result, Age Group and Sex, 2018</t>
  </si>
  <si>
    <t>Total Number of HIV Tested Persons by Result, Age Group and Sex, 2019</t>
  </si>
  <si>
    <t>Total Number of HIV Tested Persons by Result, Age Group and Sex, 2020</t>
  </si>
  <si>
    <t>50 +</t>
  </si>
  <si>
    <t>Total Number of HIV Tested Persons by Result, Age Group and Sex, 2021</t>
  </si>
  <si>
    <t>Total Number of HIV Tested Persons by Result, Age Group and Sex, 2022</t>
  </si>
  <si>
    <t>Note: This data regards the number of tests and not the number of persons. A person can do a test more than once a year.</t>
  </si>
  <si>
    <t>Sex Ratio</t>
  </si>
  <si>
    <t>Table 3.10;  Page 120</t>
  </si>
  <si>
    <t>Source: Estimates made by GBS and NAP</t>
  </si>
  <si>
    <t>Source: Estimates made by GBS and BOG</t>
  </si>
  <si>
    <t>https://statistics-suriname.org/wp-content/uploads/2024/12/Elfde-Milieustatistieken-pub-dec-2024.pdf</t>
  </si>
  <si>
    <t>Table 5.2b, Page 97</t>
  </si>
  <si>
    <t>Source: Bureau for Public Health (BPH)</t>
  </si>
  <si>
    <t>Table 5.2a, Page 97</t>
  </si>
  <si>
    <t>Annual Parasite Incidence Malaria</t>
  </si>
  <si>
    <t>Table 5.3, Page 99</t>
  </si>
  <si>
    <t>Table 5.4, Page 99</t>
  </si>
  <si>
    <t>. = Data unavailable</t>
  </si>
  <si>
    <t>Table 11.7, Page 150</t>
  </si>
  <si>
    <t>Table 11.6, Page 150</t>
  </si>
  <si>
    <t>Yes, by sex</t>
  </si>
  <si>
    <t>Doodsoorzaken/ Causes of death</t>
  </si>
  <si>
    <t>Neoplasmata/Neoplasms / (Cancer)</t>
  </si>
  <si>
    <t>Annual Number of Deaths by Main Causes of Deaths and Sex, 2015 - 2018</t>
  </si>
  <si>
    <t>Soruce: Bureau for Public Health</t>
  </si>
  <si>
    <t>Table 3.32;  Page 147</t>
  </si>
  <si>
    <t>Diseases of the nervous system</t>
  </si>
  <si>
    <t xml:space="preserve"> Mental and behavioural disorders</t>
  </si>
  <si>
    <t>Endocrine, nutritional and metabolic diseases (diabetes is part of this)</t>
  </si>
  <si>
    <t>Diseases of the eye and adnexa/Diseases of the ear and mastoid process</t>
  </si>
  <si>
    <t>Diseases of the circulatory system/ Cardiovascular diseases</t>
  </si>
  <si>
    <t>Diseases of the respiratory system</t>
  </si>
  <si>
    <t>Diseases of the digestive system</t>
  </si>
  <si>
    <t>Diseases of the skin and subcutaneous tissue</t>
  </si>
  <si>
    <t>Diseases of the musculoskeletal system and connective tissue</t>
  </si>
  <si>
    <t>Pregnancy, childbirth and the puerperium / Materinal Mortality</t>
  </si>
  <si>
    <t>Certain conditions originating in the perinatal period</t>
  </si>
  <si>
    <t>Congenital malformations, deformations and chromosomal abnormalities</t>
  </si>
  <si>
    <t>Symptoms, signs and abnormal clinical and laboratory findings, not elsewhere classified</t>
  </si>
  <si>
    <t>External causes of morbidity and mortality (including self harm/suciide)</t>
  </si>
  <si>
    <t xml:space="preserve"> Total</t>
  </si>
  <si>
    <t>Diseases of the genitourinary system/HIV/AIDS</t>
  </si>
  <si>
    <t>Factors influencing health status and contact with health services</t>
  </si>
  <si>
    <t>Certain infectious and parasitic diseases</t>
  </si>
  <si>
    <t>T</t>
  </si>
  <si>
    <t>Source:  Ministry of Justice and Police, Department of Crime Information Service Provision</t>
  </si>
  <si>
    <t>Table 3.34;  Page 150</t>
  </si>
  <si>
    <t>2020, by ethniciy and sex</t>
  </si>
  <si>
    <t>No update on the mortality rate however</t>
  </si>
  <si>
    <t>Source: Own calculations, based on data from GBS and Bureau for Public Health</t>
  </si>
  <si>
    <t>GYTS Highlights</t>
  </si>
  <si>
    <t>Tobacco use</t>
  </si>
  <si>
    <t>13.2% of students, 12.7% of boys and 13.4% of girls currently used any tobacco products.</t>
  </si>
  <si>
    <t>12.2% of students, 11.1% of boys and 13.0% of girls currently smoked tobacco.</t>
  </si>
  <si>
    <t>8.1% of students, 8.8% of boys and 7.3% of girls currently smoked cigarettes.</t>
  </si>
  <si>
    <t>2.5% of students, 2.7% of boys and 2.0% of girls currently used smokeless tobacco.</t>
  </si>
  <si>
    <t>Electronic Cigarettes</t>
  </si>
  <si>
    <t>8.8% of students, 9.4% of boys and 8.3% of girls currently use electronic cigarettes.</t>
  </si>
  <si>
    <t>Cessation</t>
  </si>
  <si>
    <t>Almost 6 in 10 (58.7%) students who currently smoked tobacco tried to stop smoking in the past 12 months</t>
  </si>
  <si>
    <t>More than 4 in 10 (44.7%) students who currently smoked tobacco wanted to stop smoking now.</t>
  </si>
  <si>
    <t>Secondhand Smoke</t>
  </si>
  <si>
    <t>28.5% of students were exposed to tobacco smoke at home.</t>
  </si>
  <si>
    <t>28.8% of students were exposed to tobacco smoke inside eclosed public places.</t>
  </si>
  <si>
    <t>Access &amp; Availibility</t>
  </si>
  <si>
    <t>33.7% of students who currently smoked cigarettes bought cigarettes from a store or street vendor.</t>
  </si>
  <si>
    <t>Among students who currently smoked cigarettes who troed to buy cigarettes, 66.4% were not prevented from buying them because of their age.</t>
  </si>
  <si>
    <t>Advertising &amp; Promotion</t>
  </si>
  <si>
    <t>More than 3 in 10 (33.4%) students noticed anti-tobacco messages in the media.</t>
  </si>
  <si>
    <t>More than 2 in 10 (22.2%) students noticed tobacco advertisements or promotions when visiting points of sale.</t>
  </si>
  <si>
    <t>More than 1 in 10 (12.3%) students had something with tobacco brand logo on it.</t>
  </si>
  <si>
    <t>Knowledge &amp; Attitudes</t>
  </si>
  <si>
    <t>41.5% of students definitely thought other people's tobacco smoking is harmful to them.</t>
  </si>
  <si>
    <t>37.1% of students favored prohibiting smoking inside enclosed public places.</t>
  </si>
  <si>
    <t xml:space="preserve">GYT Objectives
The Global Youth Tobacco Survey (GTS), a component of the Global Tobacco Surveillance System (GTSS), is a global standard for systematically monitoring youth tobacco use and tracking key tobacco control indicators.
GYTS is a cross-sectional, nationally representative school-based survey of students in grades associated with ages 13-15 years. GYTS uses a standard core questionnaire, sample design and data collection protocol. It assists countries in fulfulling their obligations under the WHO Framework Convention on Tobacco Control to generate comparable data within and across countries. </t>
  </si>
  <si>
    <t xml:space="preserve">GYTS Methodology
GYTS uses a global standardized methodology that includes a two-stage sample design with schools selected with a probability proportional to enrollment size. The classes within selected schools are chosen randomly and all students in selected classes are eligible to participate in the survey. The survey use a standard core questionnaire with a set of optional questions that countries can adapt to measure and track key tobacco control indicators. </t>
  </si>
  <si>
    <t>In Suriname, GYTS was conducted in 2022 by the Ministry of Health. The overall response rate was 90.3%. A total of 1,838 eligible students in grade 1-4 of middleschools completed the survey, of which 1,026 were ages 13-15 years. Data are reported for students ages 13-15 years.</t>
  </si>
  <si>
    <t>Overall (%)</t>
  </si>
  <si>
    <t>Boys (%)</t>
  </si>
  <si>
    <t>Girls (%)</t>
  </si>
  <si>
    <t>Current tobacco users</t>
  </si>
  <si>
    <t>Ever tobacco users</t>
  </si>
  <si>
    <t>Current tobacco smokers</t>
  </si>
  <si>
    <t>Current cigarette smokers</t>
  </si>
  <si>
    <t>Frequent cigarette smokers</t>
  </si>
  <si>
    <t>Current smokers of other tobacco</t>
  </si>
  <si>
    <t>Ever tobacco smokers</t>
  </si>
  <si>
    <t>Ever cigarette smokers</t>
  </si>
  <si>
    <t>Ever smokers of other tobacco</t>
  </si>
  <si>
    <t>SMOKED TOBACCO</t>
  </si>
  <si>
    <t>ANY TOBACCO USE (smoked and/or smokeless)</t>
  </si>
  <si>
    <t>SMOKELESS TOBACCO</t>
  </si>
  <si>
    <t>Current smokeless tobacco users</t>
  </si>
  <si>
    <t>Ever smokeless tobacco users</t>
  </si>
  <si>
    <t>SUSCEPTIBILITY</t>
  </si>
  <si>
    <t>Never tobacco users suspectible to tobacco use in future</t>
  </si>
  <si>
    <t>Never tobacco smokers who thought they might enjoy smoking a cigarette</t>
  </si>
  <si>
    <t>TOBACCO USE</t>
  </si>
  <si>
    <t>ELECTRONIC CIGARETTES</t>
  </si>
  <si>
    <t>Current electronic cigarette users</t>
  </si>
  <si>
    <t>Ever electronic cigarette users</t>
  </si>
  <si>
    <t>CESSATION</t>
  </si>
  <si>
    <t>Current tobacco smokers who tried to stop smoking in the pas 12 months</t>
  </si>
  <si>
    <t>Current tobacco smokers who wanted to stop smoking now</t>
  </si>
  <si>
    <t>Current tobacco smokers who thought they would be able to stop smoking if they wanted to</t>
  </si>
  <si>
    <t>Current tobacco smokers who have ever received help/advice from a program or professional to stop smoking</t>
  </si>
  <si>
    <t>SECOND HAND SMOKE</t>
  </si>
  <si>
    <t>Exposure to tobacco smoke at home</t>
  </si>
  <si>
    <t>Exposure to tobacco smoke inside any enclosed public place</t>
  </si>
  <si>
    <t>Exposure to tobacco smoke at any outdoor public place</t>
  </si>
  <si>
    <t>Students who saw anyone smoking inside the school building or outside on school property</t>
  </si>
  <si>
    <t>..</t>
  </si>
  <si>
    <t>ACCESS &amp; AVAILABILITY</t>
  </si>
  <si>
    <t>Current cigarette smokers who bought cigarettes from a store or street vendor</t>
  </si>
  <si>
    <t>Current cigarette smokers who were not prevented from buying cigarettes because of their age</t>
  </si>
  <si>
    <t>Current cigarette smokers who bought cigarettes as individual sticks</t>
  </si>
  <si>
    <t>ADVERTISING &amp; PROMOTION</t>
  </si>
  <si>
    <t>TOBACCO ADVERTISING &amp; PROMOTION</t>
  </si>
  <si>
    <t>Students who noticed tobacco advertisements or promotions at points of sale</t>
  </si>
  <si>
    <t>Students who saw anyone using tobacco on television, videos or movies</t>
  </si>
  <si>
    <t xml:space="preserve">Students who were ever offered a free tobacco product from a tobacco company representative </t>
  </si>
  <si>
    <t>Students who had something with a tobacco brand logo on it</t>
  </si>
  <si>
    <t>ANTI-TOBACCO ADVERTISING &amp; PROMOTION</t>
  </si>
  <si>
    <t>Students who noticed anti-tobacco messages in the media</t>
  </si>
  <si>
    <t>Students who noticed anti-tobacco messages at sporting or community events</t>
  </si>
  <si>
    <t>Current tobacco smokers who thought about quitting because of a warning label</t>
  </si>
  <si>
    <t>Students who were taught in school about the dangers of tobacco use in the past 12 months</t>
  </si>
  <si>
    <t>KNOWLEDGE &amp; ATTITUDES</t>
  </si>
  <si>
    <t>Students who definitely thought it is difficult to quit once someone starts smoking tobacco</t>
  </si>
  <si>
    <t>Students who thought smoking tobacco helps people feel more comfortable at celebrations, parties and social gatherings</t>
  </si>
  <si>
    <t>Students who definitely thought other people's tobacco smoking is harmful to them</t>
  </si>
  <si>
    <t>Students who favored prohibiting smoking inside enclosed public places</t>
  </si>
  <si>
    <t>Students who favored prohibiting smoking at outdoor public places</t>
  </si>
  <si>
    <t>10.0*</t>
  </si>
  <si>
    <t>Source: Global Youth Tobacco Survey, 2022</t>
  </si>
  <si>
    <t>.. = Estimates based on unweighted cases less than 35 are not presented</t>
  </si>
  <si>
    <t>* = Gender comparisons are statistically significant</t>
  </si>
  <si>
    <t>15.2*</t>
  </si>
  <si>
    <t>M/M</t>
  </si>
  <si>
    <t>V/F</t>
  </si>
  <si>
    <t>Age Group: 0 – 16</t>
  </si>
  <si>
    <t>Age Group: 17 - 59</t>
  </si>
  <si>
    <t>Age Group: 60+</t>
  </si>
  <si>
    <t>Annual Number of Persons with BAZO _ BZV- cards by District, Sex and Age Group, 2020 - 2022</t>
  </si>
  <si>
    <t>Source: Ministry of Social Affairs and Housing</t>
  </si>
  <si>
    <t>Table 10.5, Page 137</t>
  </si>
  <si>
    <t>Number of Persons with Bazo</t>
  </si>
  <si>
    <t>Coverage (%)</t>
  </si>
  <si>
    <t>*Midyear Population</t>
  </si>
  <si>
    <t>Sources: GBS, Worldbank</t>
  </si>
  <si>
    <t>Note: The population of 2022 is based on an estimation of the World Bank</t>
  </si>
  <si>
    <t>Creditor &amp; Loan</t>
  </si>
  <si>
    <t>Signed</t>
  </si>
  <si>
    <t>Amount</t>
  </si>
  <si>
    <t>General Objective</t>
  </si>
  <si>
    <t>Disbursement Period</t>
  </si>
  <si>
    <t>Repayment Period</t>
  </si>
  <si>
    <t>Grace Period</t>
  </si>
  <si>
    <t>Credit Fee</t>
  </si>
  <si>
    <t>Interest</t>
  </si>
  <si>
    <t>24 Years</t>
  </si>
  <si>
    <t>6.5 Years</t>
  </si>
  <si>
    <t>The OPEC Fund for International Development (OFID)
Health Facilities Improvement Project</t>
  </si>
  <si>
    <t>US$ 6 million</t>
  </si>
  <si>
    <t>To finance the “Health Facilities Improvement
Project”</t>
  </si>
  <si>
    <t>4 Years</t>
  </si>
  <si>
    <t>18 Years</t>
  </si>
  <si>
    <t>4.6% per annum</t>
  </si>
  <si>
    <t>Inter- American Development Bank
Health Services Improvement Project</t>
  </si>
  <si>
    <t>October 2018</t>
  </si>
  <si>
    <t>June 2020</t>
  </si>
  <si>
    <t>US$ 20 million</t>
  </si>
  <si>
    <t>To contribute to the reduction of the burden of
disease in Suriname by improving access to high quality, integrated primary care services and enhancing the effectiveness of the health sector to address priority epidemiological challenges.</t>
  </si>
  <si>
    <t>6 years from the effective date of this contract</t>
  </si>
  <si>
    <t>maximum 0.75%</t>
  </si>
  <si>
    <t>Libor 3 months and a margin</t>
  </si>
  <si>
    <t xml:space="preserve">Source: Suriname Debt Management Office </t>
  </si>
  <si>
    <t>https://sdmo.org/index.php/leenovereenkomsten</t>
  </si>
  <si>
    <t>Loans for development of the Medical sector, 2018 - 2024</t>
  </si>
  <si>
    <t>SDMO</t>
  </si>
  <si>
    <t>SDMO Debt Statistics</t>
  </si>
  <si>
    <t>Ministry of Finance</t>
  </si>
  <si>
    <t>Table 3.6.; Page 117</t>
  </si>
  <si>
    <t>2020, zie table excelframework, statistics, Demographis Statistics from Civil Registry Office</t>
  </si>
  <si>
    <t>2018, zie table  , excelframework, statistics, PAHO Statistics</t>
  </si>
  <si>
    <t>Min of SOZAVO, Ministry of Health</t>
  </si>
  <si>
    <t>Available data from MICS 2018 survey
Paho website: https://opendata.paho.org/en/core-indicators/core-indicators-dashboard</t>
  </si>
  <si>
    <t>2022, zie table , excelframework, statistics and estimations from PAHO and WHO</t>
  </si>
  <si>
    <t>2022, zie table VNR , excelframework, statistics and estimations from PAHO and WHO</t>
  </si>
  <si>
    <t>Ministry of Health/National Aids programme (NAP)</t>
  </si>
  <si>
    <t>2022, zie table , excelframework, statistics</t>
  </si>
  <si>
    <t>yes, by sex</t>
  </si>
  <si>
    <t>2023, zie table , excelframework, statistics</t>
  </si>
  <si>
    <t>2018, zie table , excelframework, statistics</t>
  </si>
  <si>
    <t>2020, zie table , excelframework, statistics</t>
  </si>
  <si>
    <t>yes, by sex and age from 2020-2022.
Year 2018 has a more specific breakdown (MICS)</t>
  </si>
  <si>
    <r>
      <t>Coverage of DTP containing vaccine (3</t>
    </r>
    <r>
      <rPr>
        <b/>
        <vertAlign val="superscript"/>
        <sz val="10"/>
        <rFont val="Times New Roman"/>
        <family val="1"/>
      </rPr>
      <t>rd</t>
    </r>
    <r>
      <rPr>
        <b/>
        <sz val="10"/>
        <rFont val="Times New Roman"/>
        <family val="1"/>
      </rPr>
      <t xml:space="preserve"> dose)</t>
    </r>
    <r>
      <rPr>
        <sz val="10"/>
        <rFont val="Times New Roman"/>
        <family val="1"/>
      </rPr>
      <t xml:space="preserve">:Percentage of surviving infants who received the 3 doses of diphtheria and tetanus toxoid with pertussis containing vaccine in a given year.                                     </t>
    </r>
    <r>
      <rPr>
        <b/>
        <sz val="10"/>
        <rFont val="Times New Roman"/>
        <family val="1"/>
      </rPr>
      <t>Coverage of Measles containing vaccine (2nd dose)</t>
    </r>
    <r>
      <rPr>
        <sz val="10"/>
        <rFont val="Times New Roman"/>
        <family val="1"/>
      </rPr>
      <t xml:space="preserve">: Percentage of children who received two dose of measles containing vaccine according to nationally recommended schedule through routine immunization services in a given year.                                                                                       </t>
    </r>
    <r>
      <rPr>
        <b/>
        <sz val="10"/>
        <rFont val="Times New Roman"/>
        <family val="1"/>
      </rPr>
      <t>Coverage of Pneumococcal conjugate vaccine (last dose in the schedule):</t>
    </r>
    <r>
      <rPr>
        <sz val="10"/>
        <rFont val="Times New Roman"/>
        <family val="1"/>
      </rPr>
      <t xml:space="preserve"> Percentage of surviving infants who received the nationally recommended doses of pneumococcal conjugate vaccine in a given year.                    </t>
    </r>
    <r>
      <rPr>
        <b/>
        <sz val="10"/>
        <rFont val="Times New Roman"/>
        <family val="1"/>
      </rPr>
      <t xml:space="preserve">Coverage of HPV vaccine (last dose in the schedule): </t>
    </r>
    <r>
      <rPr>
        <sz val="10"/>
        <rFont val="Times New Roman"/>
        <family val="1"/>
      </rPr>
      <t>Percentage of 15 years old girls received the recommended doses of HPV vaccine. Currently performance of the programme in the previous calendar year based on target age group is used.</t>
    </r>
  </si>
  <si>
    <t>yes, location</t>
  </si>
  <si>
    <t>MMR per 10,000 life births</t>
  </si>
  <si>
    <t>Table 3.1 Maternal mortality figures, 2000-2020</t>
  </si>
  <si>
    <t xml:space="preserve">Source: Causes of death in Suriname, Epidemiology/Biostatistics, BOG/                                    GBS: Gender Statistics </t>
  </si>
  <si>
    <t>Annual Number of Persons with Tuberculosis by Sex, and the Sex Ratio, 2010-2023</t>
  </si>
  <si>
    <t>Table 5.2: Tuberculosis incidence per 100,000 population, 2015-2023</t>
  </si>
  <si>
    <t>Number of Suspected and positively tested Malaria Cases (hospitalized) by Sex of the Patient, 2013-2021</t>
  </si>
  <si>
    <t xml:space="preserve">Number of people requiring treatment and care for any one of the neglected tropical diseases (NTDs) targeted by the WHO NTD Roadmap and World Health Assembly resolutions and reported to WHO. The neglected tropical diseases are Buruli ulcer, Chagas disease, cysticercosis, dengue, guinea-worm disease, echinococcosis, human African trypanosomiasis (HAT), leprosy, the leishmaniases, rabies and yaws. </t>
  </si>
  <si>
    <t>Number of Reported Dengue Cases (hospitalized) by Sex of the Patient, 2000-2017</t>
  </si>
  <si>
    <t>Number of Reported Leptospirosis cases (hospitalized) by Sex of the Patient, 2000-2018</t>
  </si>
  <si>
    <t>Reported Dengue Cases</t>
  </si>
  <si>
    <t xml:space="preserve"> Number of Suspected and Positively tested Dengue Cases (hospitalized) by Sex of the Patient, 2015-2023</t>
  </si>
  <si>
    <t>Age-standardized prevalence of current tobacco use among persons aged 15 years and older, 2016</t>
  </si>
  <si>
    <t>Current tobacco use among persons aged 15 years and 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</si>
</sst>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
    <numFmt numFmtId="165" formatCode="###0.0"/>
    <numFmt numFmtId="166" formatCode="###0"/>
  </numFmts>
  <fonts count="69" x14ac:knownFonts="1">
    <font>
      <sz val="10"/>
      <color theme="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u/>
      <sz val="12"/>
      <color theme="11"/>
      <name val="Calibri"/>
      <family val="2"/>
      <scheme val="minor"/>
    </font>
    <font>
      <sz val="10"/>
      <color rgb="FF000000"/>
      <name val="Times New Roman"/>
      <family val="1"/>
    </font>
    <font>
      <b/>
      <sz val="10"/>
      <name val="Times New Roman"/>
      <family val="1"/>
    </font>
    <font>
      <u/>
      <sz val="8.4"/>
      <color theme="10"/>
      <name val="Calibri"/>
      <family val="2"/>
    </font>
    <font>
      <sz val="12"/>
      <color theme="1"/>
      <name val="Times New Roman"/>
      <family val="1"/>
    </font>
    <font>
      <sz val="10"/>
      <color theme="1"/>
      <name val="Calibri"/>
      <family val="2"/>
      <scheme val="minor"/>
    </font>
    <font>
      <b/>
      <sz val="12"/>
      <color theme="1"/>
      <name val="Calibri"/>
      <family val="2"/>
      <scheme val="minor"/>
    </font>
    <font>
      <b/>
      <sz val="12"/>
      <color theme="1"/>
      <name val="Times New Roman"/>
      <family val="1"/>
    </font>
    <font>
      <sz val="12"/>
      <color rgb="FF000000"/>
      <name val="Times New Roman"/>
      <family val="1"/>
    </font>
    <font>
      <sz val="11"/>
      <color theme="1"/>
      <name val="Times New Roman"/>
      <family val="1"/>
    </font>
    <font>
      <b/>
      <sz val="12"/>
      <color rgb="FF000000"/>
      <name val="Times New Roman"/>
      <family val="1"/>
    </font>
    <font>
      <sz val="12"/>
      <name val="Times New Roman"/>
      <family val="1"/>
    </font>
    <font>
      <i/>
      <sz val="12"/>
      <color theme="1"/>
      <name val="Times New Roman"/>
      <family val="1"/>
    </font>
    <font>
      <b/>
      <i/>
      <sz val="10"/>
      <name val="Times New Roman"/>
      <family val="1"/>
    </font>
    <font>
      <b/>
      <sz val="10"/>
      <color rgb="FF000000"/>
      <name val="Times New Roman"/>
      <family val="1"/>
    </font>
    <font>
      <sz val="10"/>
      <name val="Times New Roman"/>
      <family val="1"/>
    </font>
    <font>
      <b/>
      <sz val="12"/>
      <name val="Arial"/>
      <family val="2"/>
    </font>
    <font>
      <sz val="12"/>
      <name val="Arial"/>
      <family val="2"/>
    </font>
    <font>
      <b/>
      <sz val="11"/>
      <color theme="1"/>
      <name val="Times New Roman"/>
      <family val="1"/>
    </font>
    <font>
      <sz val="11"/>
      <color rgb="FF000000"/>
      <name val="Times New Roman"/>
      <family val="1"/>
    </font>
    <font>
      <b/>
      <sz val="10"/>
      <color theme="0"/>
      <name val="Arial"/>
      <family val="2"/>
    </font>
    <font>
      <sz val="8"/>
      <name val="Arial"/>
      <family val="2"/>
    </font>
    <font>
      <b/>
      <sz val="8"/>
      <name val="Arial"/>
      <family val="2"/>
    </font>
    <font>
      <vertAlign val="superscript"/>
      <sz val="8"/>
      <name val="Arial"/>
      <family val="2"/>
    </font>
    <font>
      <sz val="8"/>
      <color rgb="FF010205"/>
      <name val="Arial"/>
      <family val="2"/>
    </font>
    <font>
      <sz val="10"/>
      <name val="Arial"/>
      <family val="2"/>
    </font>
    <font>
      <b/>
      <vertAlign val="superscript"/>
      <sz val="8"/>
      <name val="Arial"/>
      <family val="2"/>
    </font>
    <font>
      <b/>
      <sz val="10"/>
      <name val="Arial"/>
      <family val="2"/>
    </font>
    <font>
      <i/>
      <sz val="8"/>
      <name val="Arial"/>
      <family val="2"/>
    </font>
    <font>
      <sz val="11"/>
      <name val="Times New Roman"/>
      <family val="1"/>
    </font>
    <font>
      <sz val="8"/>
      <name val="Arial"/>
      <family val="2"/>
      <charset val="162"/>
    </font>
    <font>
      <vertAlign val="superscript"/>
      <sz val="10"/>
      <name val="Arial"/>
      <family val="2"/>
    </font>
    <font>
      <sz val="9"/>
      <color rgb="FF010205"/>
      <name val="Arial"/>
      <family val="2"/>
    </font>
    <font>
      <b/>
      <sz val="11"/>
      <color rgb="FF000000"/>
      <name val="Times New Roman"/>
      <family val="1"/>
    </font>
    <font>
      <sz val="10"/>
      <color rgb="FFFF0000"/>
      <name val="Times New Roman"/>
      <family val="1"/>
    </font>
    <font>
      <b/>
      <vertAlign val="superscript"/>
      <sz val="12"/>
      <color theme="1"/>
      <name val="Times New Roman"/>
      <family val="1"/>
    </font>
    <font>
      <sz val="8"/>
      <name val="Times New Roman"/>
      <family val="1"/>
    </font>
    <font>
      <b/>
      <sz val="8"/>
      <name val="Times New Roman"/>
      <family val="1"/>
    </font>
    <font>
      <vertAlign val="superscript"/>
      <sz val="8"/>
      <name val="Times New Roman"/>
      <family val="1"/>
    </font>
    <font>
      <sz val="10"/>
      <color rgb="FF010205"/>
      <name val="Times New Roman"/>
      <family val="1"/>
    </font>
    <font>
      <sz val="12"/>
      <name val="Calibri"/>
      <family val="2"/>
      <scheme val="minor"/>
    </font>
    <font>
      <b/>
      <sz val="12"/>
      <name val="Times New Roman"/>
      <family val="1"/>
    </font>
    <font>
      <u/>
      <sz val="10"/>
      <color theme="10"/>
      <name val="Times New Roman"/>
      <family val="1"/>
    </font>
    <font>
      <b/>
      <sz val="16"/>
      <name val="Calibri"/>
      <family val="2"/>
      <scheme val="minor"/>
    </font>
    <font>
      <b/>
      <sz val="11"/>
      <name val="Calibri"/>
      <family val="2"/>
      <scheme val="minor"/>
    </font>
    <font>
      <u/>
      <sz val="8"/>
      <name val="Times New Roman"/>
      <family val="1"/>
    </font>
    <font>
      <sz val="10"/>
      <name val="Calibri"/>
      <family val="2"/>
      <scheme val="minor"/>
    </font>
    <font>
      <b/>
      <sz val="14"/>
      <name val="Times New Roman"/>
      <family val="1"/>
    </font>
    <font>
      <sz val="9"/>
      <name val="Times New Roman"/>
      <family val="1"/>
    </font>
    <font>
      <u/>
      <sz val="8.4"/>
      <name val="Calibri"/>
      <family val="2"/>
    </font>
    <font>
      <u/>
      <sz val="10"/>
      <name val="Times New Roman"/>
      <family val="1"/>
    </font>
    <font>
      <b/>
      <vertAlign val="superscript"/>
      <sz val="10"/>
      <name val="Times New Roman"/>
      <family val="1"/>
    </font>
    <font>
      <u/>
      <sz val="10"/>
      <name val="Calibri"/>
      <family val="2"/>
    </font>
    <font>
      <i/>
      <sz val="12"/>
      <name val="Calibri"/>
      <family val="2"/>
      <scheme val="minor"/>
    </font>
    <font>
      <b/>
      <sz val="11"/>
      <name val="Times New Roman"/>
      <family val="1"/>
    </font>
    <font>
      <b/>
      <sz val="12"/>
      <name val="Calibri"/>
      <family val="2"/>
      <scheme val="minor"/>
    </font>
    <font>
      <sz val="11"/>
      <name val="Calibri"/>
      <family val="2"/>
      <scheme val="minor"/>
    </font>
    <font>
      <i/>
      <sz val="9"/>
      <name val="Times New Roman"/>
      <family val="1"/>
    </font>
    <font>
      <b/>
      <sz val="10"/>
      <name val="Calibri"/>
      <family val="2"/>
      <scheme val="minor"/>
    </font>
    <font>
      <i/>
      <sz val="10"/>
      <name val="Times New Roman"/>
      <family val="1"/>
    </font>
    <font>
      <b/>
      <sz val="9"/>
      <name val="Times New Roman"/>
      <family val="1"/>
    </font>
    <font>
      <b/>
      <i/>
      <sz val="10"/>
      <color theme="1"/>
      <name val="Times New Roman"/>
      <family val="1"/>
    </font>
    <font>
      <i/>
      <sz val="1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1"/>
        <bgColor indexed="64"/>
      </patternFill>
    </fill>
    <fill>
      <patternFill patternType="solid">
        <fgColor rgb="FFFF00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6"/>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3"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3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7" fillId="0" borderId="0"/>
    <xf numFmtId="0" fontId="9" fillId="0" borderId="0" applyNumberFormat="0" applyFill="0" applyBorder="0" applyAlignment="0" applyProtection="0">
      <alignment vertical="top"/>
      <protection locked="0"/>
    </xf>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cellStyleXfs>
  <cellXfs count="1142">
    <xf numFmtId="0" fontId="0" fillId="0" borderId="0" xfId="0"/>
    <xf numFmtId="0" fontId="0" fillId="0" borderId="1" xfId="0" applyBorder="1"/>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left" vertical="center" wrapText="1" indent="1"/>
    </xf>
    <xf numFmtId="0" fontId="10" fillId="0" borderId="1" xfId="0" applyFont="1" applyBorder="1" applyAlignment="1">
      <alignment horizontal="center" vertical="top" wrapText="1"/>
    </xf>
    <xf numFmtId="0" fontId="10" fillId="0" borderId="1" xfId="0" applyFont="1" applyBorder="1" applyAlignment="1">
      <alignment wrapText="1"/>
    </xf>
    <xf numFmtId="0" fontId="0" fillId="0" borderId="0" xfId="0" applyAlignment="1">
      <alignment wrapText="1"/>
    </xf>
    <xf numFmtId="0" fontId="14" fillId="0" borderId="0" xfId="0" applyFont="1"/>
    <xf numFmtId="0" fontId="19" fillId="0" borderId="0" xfId="0" applyFont="1" applyAlignment="1">
      <alignment horizontal="center"/>
    </xf>
    <xf numFmtId="0" fontId="4" fillId="0" borderId="1" xfId="0" applyFont="1" applyBorder="1" applyAlignment="1">
      <alignment horizontal="center" wrapText="1"/>
    </xf>
    <xf numFmtId="0" fontId="21" fillId="0" borderId="0" xfId="0" applyFont="1" applyAlignment="1">
      <alignment horizontal="center"/>
    </xf>
    <xf numFmtId="0" fontId="21" fillId="0" borderId="1" xfId="0" applyFont="1" applyBorder="1" applyAlignment="1">
      <alignment horizontal="center"/>
    </xf>
    <xf numFmtId="0" fontId="21" fillId="0" borderId="1" xfId="0" applyFont="1" applyBorder="1" applyAlignment="1">
      <alignment horizontal="center" wrapText="1"/>
    </xf>
    <xf numFmtId="0" fontId="7" fillId="3"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right" vertical="top" wrapText="1"/>
    </xf>
    <xf numFmtId="0" fontId="20" fillId="0" borderId="1" xfId="0" applyFont="1" applyBorder="1" applyAlignment="1">
      <alignment vertical="top" wrapText="1"/>
    </xf>
    <xf numFmtId="0" fontId="7" fillId="0" borderId="1" xfId="0" applyFont="1" applyBorder="1" applyAlignment="1">
      <alignment horizontal="right" wrapText="1"/>
    </xf>
    <xf numFmtId="0" fontId="7" fillId="0" borderId="1" xfId="0" applyFont="1" applyBorder="1" applyAlignment="1">
      <alignment wrapText="1"/>
    </xf>
    <xf numFmtId="0" fontId="20" fillId="0" borderId="1" xfId="0" applyFont="1" applyBorder="1" applyAlignment="1">
      <alignment horizontal="right" wrapText="1"/>
    </xf>
    <xf numFmtId="0" fontId="20" fillId="0" borderId="2" xfId="0" applyFont="1" applyBorder="1" applyAlignment="1">
      <alignment vertical="top" wrapText="1"/>
    </xf>
    <xf numFmtId="0" fontId="4" fillId="0" borderId="2" xfId="0" applyFont="1" applyBorder="1"/>
    <xf numFmtId="0" fontId="7" fillId="0" borderId="2" xfId="0" applyFont="1" applyBorder="1" applyAlignment="1">
      <alignment horizontal="right" vertical="top" wrapText="1"/>
    </xf>
    <xf numFmtId="0" fontId="7" fillId="0" borderId="2" xfId="0" applyFont="1" applyBorder="1" applyAlignment="1">
      <alignment horizontal="right" wrapText="1"/>
    </xf>
    <xf numFmtId="0" fontId="7" fillId="0" borderId="2" xfId="0" applyFont="1" applyBorder="1" applyAlignment="1">
      <alignment wrapText="1"/>
    </xf>
    <xf numFmtId="0" fontId="20" fillId="0" borderId="2" xfId="0" applyFont="1" applyBorder="1" applyAlignment="1">
      <alignment horizontal="right" wrapText="1"/>
    </xf>
    <xf numFmtId="3" fontId="4" fillId="0" borderId="1" xfId="0" applyNumberFormat="1" applyFont="1" applyBorder="1" applyAlignment="1">
      <alignment horizontal="right" vertical="top" wrapText="1"/>
    </xf>
    <xf numFmtId="2" fontId="0" fillId="0" borderId="1" xfId="0" applyNumberFormat="1" applyBorder="1"/>
    <xf numFmtId="0" fontId="4" fillId="0" borderId="1" xfId="0" applyFont="1" applyBorder="1" applyAlignment="1">
      <alignment horizontal="left" vertical="top" wrapText="1"/>
    </xf>
    <xf numFmtId="0" fontId="10" fillId="0" borderId="0" xfId="0" applyFont="1" applyAlignment="1">
      <alignment horizontal="center"/>
    </xf>
    <xf numFmtId="0" fontId="14" fillId="0" borderId="1" xfId="0" applyFont="1" applyBorder="1" applyAlignment="1">
      <alignment horizontal="justify" vertical="top" wrapText="1"/>
    </xf>
    <xf numFmtId="0" fontId="7" fillId="3" borderId="1" xfId="0" applyFont="1" applyFill="1" applyBorder="1" applyAlignment="1">
      <alignment horizontal="center" vertical="top" wrapText="1"/>
    </xf>
    <xf numFmtId="0" fontId="7" fillId="0" borderId="1" xfId="0" applyFont="1" applyBorder="1" applyAlignment="1">
      <alignment horizontal="justify" vertical="top" wrapText="1"/>
    </xf>
    <xf numFmtId="0" fontId="7" fillId="0" borderId="1" xfId="0" applyFont="1" applyBorder="1" applyAlignment="1">
      <alignment horizontal="center" wrapText="1"/>
    </xf>
    <xf numFmtId="0" fontId="18" fillId="0" borderId="0" xfId="0" applyFont="1" applyAlignment="1">
      <alignment horizontal="justify" vertical="center"/>
    </xf>
    <xf numFmtId="0" fontId="14" fillId="0" borderId="0" xfId="0" applyFont="1" applyAlignment="1">
      <alignment horizontal="center" vertical="center"/>
    </xf>
    <xf numFmtId="0" fontId="14" fillId="6" borderId="1" xfId="0" applyFont="1" applyFill="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top" wrapText="1"/>
    </xf>
    <xf numFmtId="0" fontId="14" fillId="0" borderId="1" xfId="0" applyFont="1" applyBorder="1" applyAlignment="1">
      <alignment horizontal="right" vertical="top" wrapText="1"/>
    </xf>
    <xf numFmtId="0" fontId="8" fillId="0" borderId="1" xfId="0" applyFont="1" applyBorder="1" applyAlignment="1">
      <alignment horizontal="center"/>
    </xf>
    <xf numFmtId="0" fontId="23" fillId="0" borderId="0" xfId="0" applyFont="1" applyAlignment="1">
      <alignment horizontal="left"/>
    </xf>
    <xf numFmtId="0" fontId="23" fillId="0" borderId="0" xfId="0" applyFont="1"/>
    <xf numFmtId="0" fontId="23" fillId="0" borderId="0" xfId="0" applyFont="1" applyAlignment="1">
      <alignment horizontal="center"/>
    </xf>
    <xf numFmtId="0" fontId="10" fillId="0" borderId="0" xfId="0" applyFont="1"/>
    <xf numFmtId="0" fontId="22" fillId="0" borderId="0" xfId="0" applyFont="1" applyAlignment="1">
      <alignment horizontal="left"/>
    </xf>
    <xf numFmtId="0" fontId="22" fillId="0" borderId="0" xfId="0" applyFont="1"/>
    <xf numFmtId="0" fontId="8" fillId="5" borderId="1" xfId="0" applyFont="1" applyFill="1" applyBorder="1" applyAlignment="1">
      <alignment horizontal="justify" vertical="top" wrapText="1"/>
    </xf>
    <xf numFmtId="0" fontId="0" fillId="0" borderId="0" xfId="0" applyAlignment="1">
      <alignment horizontal="left"/>
    </xf>
    <xf numFmtId="0" fontId="27" fillId="0" borderId="0" xfId="0" applyFont="1" applyAlignment="1">
      <alignment horizontal="center" wrapText="1"/>
    </xf>
    <xf numFmtId="0" fontId="27" fillId="0" borderId="11" xfId="0" applyFont="1" applyBorder="1" applyAlignment="1">
      <alignment vertical="center"/>
    </xf>
    <xf numFmtId="0" fontId="27" fillId="0" borderId="12" xfId="0" applyFont="1" applyBorder="1" applyAlignment="1">
      <alignment vertical="center"/>
    </xf>
    <xf numFmtId="0" fontId="27" fillId="0" borderId="13" xfId="0" applyFont="1" applyBorder="1" applyAlignment="1">
      <alignment vertical="center"/>
    </xf>
    <xf numFmtId="0" fontId="28" fillId="0" borderId="10" xfId="0" applyFont="1" applyBorder="1" applyAlignment="1">
      <alignment vertical="center"/>
    </xf>
    <xf numFmtId="165" fontId="30" fillId="0" borderId="0" xfId="9" applyNumberFormat="1" applyFont="1" applyAlignment="1">
      <alignment horizontal="right" vertical="top"/>
    </xf>
    <xf numFmtId="165" fontId="30" fillId="0" borderId="0" xfId="10" applyNumberFormat="1" applyFont="1" applyAlignment="1">
      <alignment horizontal="right" vertical="top"/>
    </xf>
    <xf numFmtId="165" fontId="30" fillId="0" borderId="0" xfId="11" applyNumberFormat="1" applyFont="1" applyAlignment="1">
      <alignment horizontal="right" vertical="top"/>
    </xf>
    <xf numFmtId="166" fontId="30" fillId="0" borderId="14" xfId="12" applyNumberFormat="1" applyFont="1" applyBorder="1" applyAlignment="1">
      <alignment horizontal="right" vertical="top"/>
    </xf>
    <xf numFmtId="0" fontId="27" fillId="0" borderId="10" xfId="0" applyFont="1" applyBorder="1" applyAlignment="1">
      <alignment vertical="center"/>
    </xf>
    <xf numFmtId="0" fontId="27" fillId="0" borderId="0" xfId="0" applyFont="1"/>
    <xf numFmtId="0" fontId="27" fillId="0" borderId="14" xfId="0" applyFont="1" applyBorder="1"/>
    <xf numFmtId="165" fontId="30" fillId="0" borderId="0" xfId="13" applyNumberFormat="1" applyFont="1" applyAlignment="1">
      <alignment horizontal="right" vertical="top"/>
    </xf>
    <xf numFmtId="165" fontId="30" fillId="0" borderId="0" xfId="14" applyNumberFormat="1" applyFont="1" applyAlignment="1">
      <alignment horizontal="right" vertical="top"/>
    </xf>
    <xf numFmtId="165" fontId="30" fillId="0" borderId="0" xfId="15" applyNumberFormat="1" applyFont="1" applyAlignment="1">
      <alignment horizontal="right" vertical="top"/>
    </xf>
    <xf numFmtId="166" fontId="30" fillId="0" borderId="14" xfId="16" applyNumberFormat="1" applyFont="1" applyBorder="1" applyAlignment="1">
      <alignment horizontal="right" vertical="top"/>
    </xf>
    <xf numFmtId="0" fontId="27" fillId="0" borderId="0" xfId="0" applyFont="1" applyAlignment="1">
      <alignment vertical="center"/>
    </xf>
    <xf numFmtId="0" fontId="27" fillId="0" borderId="14" xfId="0" applyFont="1" applyBorder="1" applyAlignment="1">
      <alignment vertical="center"/>
    </xf>
    <xf numFmtId="0" fontId="27" fillId="0" borderId="10" xfId="0" applyFont="1" applyBorder="1" applyAlignment="1">
      <alignment vertical="center" wrapText="1"/>
    </xf>
    <xf numFmtId="0" fontId="28" fillId="0" borderId="10" xfId="6" applyFont="1" applyBorder="1" applyAlignment="1">
      <alignment vertical="top"/>
    </xf>
    <xf numFmtId="0" fontId="27" fillId="0" borderId="10" xfId="6" applyFont="1" applyBorder="1" applyAlignment="1">
      <alignment vertical="top"/>
    </xf>
    <xf numFmtId="166" fontId="30" fillId="0" borderId="14" xfId="24" applyNumberFormat="1" applyFont="1" applyBorder="1" applyAlignment="1">
      <alignment horizontal="right" vertical="top"/>
    </xf>
    <xf numFmtId="166" fontId="30" fillId="0" borderId="14" xfId="28" applyNumberFormat="1" applyFont="1" applyBorder="1" applyAlignment="1">
      <alignment horizontal="right" vertical="top"/>
    </xf>
    <xf numFmtId="0" fontId="26" fillId="7" borderId="4" xfId="0" applyFont="1" applyFill="1" applyBorder="1" applyAlignment="1">
      <alignment horizontal="left" vertical="center"/>
    </xf>
    <xf numFmtId="0" fontId="26" fillId="7" borderId="6" xfId="0" applyFont="1" applyFill="1" applyBorder="1" applyAlignment="1">
      <alignment horizontal="left" vertical="center"/>
    </xf>
    <xf numFmtId="0" fontId="26" fillId="7" borderId="5" xfId="0" applyFont="1" applyFill="1" applyBorder="1" applyAlignment="1">
      <alignment horizontal="left" vertical="center"/>
    </xf>
    <xf numFmtId="0" fontId="28" fillId="0" borderId="4" xfId="0" applyFont="1" applyBorder="1" applyAlignment="1">
      <alignment horizontal="left" wrapText="1"/>
    </xf>
    <xf numFmtId="0" fontId="27" fillId="0" borderId="6" xfId="0" applyFont="1" applyBorder="1" applyAlignment="1">
      <alignment horizontal="center" wrapText="1"/>
    </xf>
    <xf numFmtId="0" fontId="27" fillId="0" borderId="5" xfId="0" applyFont="1" applyBorder="1" applyAlignment="1">
      <alignment horizontal="center" wrapText="1"/>
    </xf>
    <xf numFmtId="0" fontId="28" fillId="0" borderId="11" xfId="0" applyFont="1" applyBorder="1" applyAlignment="1">
      <alignment horizontal="left" vertical="top" wrapText="1"/>
    </xf>
    <xf numFmtId="0" fontId="27" fillId="0" borderId="12" xfId="0" applyFont="1" applyBorder="1" applyAlignment="1">
      <alignment horizontal="right" vertical="center" wrapText="1"/>
    </xf>
    <xf numFmtId="0" fontId="27" fillId="0" borderId="13" xfId="0" applyFont="1" applyBorder="1" applyAlignment="1">
      <alignment horizontal="right" vertical="center" wrapText="1"/>
    </xf>
    <xf numFmtId="0" fontId="28" fillId="0" borderId="10" xfId="0" applyFont="1" applyBorder="1" applyAlignment="1">
      <alignment horizontal="left" vertical="center"/>
    </xf>
    <xf numFmtId="0" fontId="27" fillId="0" borderId="0" xfId="0" applyFont="1" applyAlignment="1">
      <alignment horizontal="right" vertical="center" wrapText="1"/>
    </xf>
    <xf numFmtId="0" fontId="28" fillId="0" borderId="0" xfId="0" applyFont="1" applyAlignment="1">
      <alignment horizontal="right" vertical="center" wrapText="1"/>
    </xf>
    <xf numFmtId="0" fontId="27" fillId="0" borderId="14" xfId="0" applyFont="1" applyBorder="1" applyAlignment="1">
      <alignment horizontal="right" vertical="center" wrapText="1"/>
    </xf>
    <xf numFmtId="49" fontId="27" fillId="0" borderId="10" xfId="0" applyNumberFormat="1" applyFont="1" applyBorder="1" applyAlignment="1">
      <alignment horizontal="left" vertical="center" wrapText="1" indent="1"/>
    </xf>
    <xf numFmtId="49" fontId="27" fillId="0" borderId="15" xfId="0" applyNumberFormat="1" applyFont="1" applyBorder="1" applyAlignment="1">
      <alignment horizontal="left" vertical="center" wrapText="1" indent="1"/>
    </xf>
    <xf numFmtId="0" fontId="28" fillId="0" borderId="11" xfId="0" applyFont="1" applyBorder="1" applyAlignment="1">
      <alignment horizontal="left" vertical="center" wrapText="1"/>
    </xf>
    <xf numFmtId="0" fontId="27" fillId="0" borderId="12" xfId="0" applyFont="1" applyBorder="1" applyAlignment="1">
      <alignment horizontal="center" wrapText="1"/>
    </xf>
    <xf numFmtId="0" fontId="28" fillId="0" borderId="10" xfId="0" applyFont="1" applyBorder="1" applyAlignment="1">
      <alignment horizontal="left" vertical="top" wrapText="1"/>
    </xf>
    <xf numFmtId="0" fontId="28" fillId="0" borderId="0" xfId="0" applyFont="1" applyAlignment="1">
      <alignment horizontal="right" vertical="center"/>
    </xf>
    <xf numFmtId="0" fontId="28" fillId="0" borderId="4" xfId="0" applyFont="1" applyBorder="1" applyAlignment="1">
      <alignment horizontal="left" vertical="top" wrapText="1"/>
    </xf>
    <xf numFmtId="0" fontId="27" fillId="0" borderId="10" xfId="0" applyFont="1" applyBorder="1" applyAlignment="1">
      <alignment horizontal="left" vertical="center"/>
    </xf>
    <xf numFmtId="0" fontId="27" fillId="0" borderId="10" xfId="0" applyFont="1" applyBorder="1" applyAlignment="1">
      <alignment horizontal="left" vertical="center" indent="1"/>
    </xf>
    <xf numFmtId="0" fontId="27" fillId="0" borderId="10" xfId="0" applyFont="1" applyBorder="1" applyAlignment="1">
      <alignment horizontal="left" vertical="center" wrapText="1" indent="1"/>
    </xf>
    <xf numFmtId="0" fontId="28" fillId="0" borderId="6" xfId="0" applyFont="1" applyBorder="1" applyAlignment="1">
      <alignment horizontal="center"/>
    </xf>
    <xf numFmtId="0" fontId="27" fillId="0" borderId="13" xfId="0" applyFont="1" applyBorder="1" applyAlignment="1">
      <alignment horizontal="center" wrapText="1"/>
    </xf>
    <xf numFmtId="0" fontId="27" fillId="0" borderId="12" xfId="0" applyFont="1" applyBorder="1" applyAlignment="1">
      <alignment horizontal="center"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8" fillId="0" borderId="0" xfId="0" applyFont="1" applyAlignment="1">
      <alignment horizontal="center" vertical="center" wrapText="1"/>
    </xf>
    <xf numFmtId="0" fontId="28" fillId="0" borderId="14" xfId="0" applyFont="1" applyBorder="1" applyAlignment="1">
      <alignment horizontal="center" wrapText="1"/>
    </xf>
    <xf numFmtId="0" fontId="28" fillId="0" borderId="12" xfId="0" applyFont="1" applyBorder="1" applyAlignment="1">
      <alignment horizontal="center" vertical="center" wrapText="1"/>
    </xf>
    <xf numFmtId="0" fontId="28" fillId="0" borderId="13" xfId="0" applyFont="1" applyBorder="1" applyAlignment="1">
      <alignment horizontal="center" wrapText="1"/>
    </xf>
    <xf numFmtId="0" fontId="27" fillId="0" borderId="0" xfId="0" applyFont="1" applyAlignment="1">
      <alignment horizontal="right" vertical="top" wrapText="1"/>
    </xf>
    <xf numFmtId="0" fontId="27" fillId="0" borderId="14" xfId="0" applyFont="1" applyBorder="1" applyAlignment="1">
      <alignment horizontal="right" vertical="top" wrapText="1"/>
    </xf>
    <xf numFmtId="3" fontId="30" fillId="0" borderId="0" xfId="58" applyNumberFormat="1" applyFont="1" applyAlignment="1">
      <alignment horizontal="right" vertical="top"/>
    </xf>
    <xf numFmtId="3" fontId="30" fillId="0" borderId="0" xfId="59" applyNumberFormat="1" applyFont="1" applyAlignment="1">
      <alignment horizontal="right" vertical="top"/>
    </xf>
    <xf numFmtId="3" fontId="30" fillId="0" borderId="14" xfId="60" applyNumberFormat="1" applyFont="1" applyBorder="1" applyAlignment="1">
      <alignment horizontal="right" vertical="top"/>
    </xf>
    <xf numFmtId="3" fontId="30" fillId="0" borderId="0" xfId="61" applyNumberFormat="1" applyFont="1" applyAlignment="1">
      <alignment horizontal="right" vertical="top"/>
    </xf>
    <xf numFmtId="3" fontId="30" fillId="0" borderId="0" xfId="62" applyNumberFormat="1" applyFont="1" applyAlignment="1">
      <alignment horizontal="right" vertical="top"/>
    </xf>
    <xf numFmtId="3" fontId="30" fillId="0" borderId="14" xfId="63" applyNumberFormat="1" applyFont="1" applyBorder="1" applyAlignment="1">
      <alignment horizontal="right" vertical="top"/>
    </xf>
    <xf numFmtId="165" fontId="30" fillId="0" borderId="0" xfId="64" applyNumberFormat="1" applyFont="1" applyAlignment="1">
      <alignment horizontal="right" vertical="top"/>
    </xf>
    <xf numFmtId="165" fontId="30" fillId="0" borderId="0" xfId="65" applyNumberFormat="1" applyFont="1" applyAlignment="1">
      <alignment horizontal="right" vertical="top"/>
    </xf>
    <xf numFmtId="165" fontId="30" fillId="0" borderId="14" xfId="66" applyNumberFormat="1" applyFont="1" applyBorder="1" applyAlignment="1">
      <alignment horizontal="right" vertical="top"/>
    </xf>
    <xf numFmtId="0" fontId="27" fillId="0" borderId="15" xfId="0" applyFont="1" applyBorder="1" applyAlignment="1">
      <alignment horizontal="left" vertical="center"/>
    </xf>
    <xf numFmtId="165" fontId="30" fillId="0" borderId="7" xfId="67" applyNumberFormat="1" applyFont="1" applyBorder="1" applyAlignment="1">
      <alignment horizontal="right" vertical="top"/>
    </xf>
    <xf numFmtId="165" fontId="30" fillId="0" borderId="7" xfId="68" applyNumberFormat="1" applyFont="1" applyBorder="1" applyAlignment="1">
      <alignment horizontal="right" vertical="top"/>
    </xf>
    <xf numFmtId="165" fontId="30" fillId="0" borderId="8" xfId="69" applyNumberFormat="1" applyFont="1" applyBorder="1" applyAlignment="1">
      <alignment horizontal="right" vertical="top"/>
    </xf>
    <xf numFmtId="0" fontId="27" fillId="0" borderId="13" xfId="0" applyFont="1" applyBorder="1" applyAlignment="1">
      <alignment horizontal="center" vertical="center" wrapText="1"/>
    </xf>
    <xf numFmtId="165" fontId="30" fillId="0" borderId="14" xfId="70" applyNumberFormat="1" applyFont="1" applyBorder="1" applyAlignment="1">
      <alignment horizontal="right" vertical="top"/>
    </xf>
    <xf numFmtId="0" fontId="7" fillId="3" borderId="1" xfId="0" applyFont="1" applyFill="1" applyBorder="1" applyAlignment="1">
      <alignment vertical="top" wrapText="1"/>
    </xf>
    <xf numFmtId="0" fontId="28" fillId="0" borderId="11" xfId="0" applyFont="1" applyBorder="1" applyAlignment="1">
      <alignment vertical="top" wrapText="1"/>
    </xf>
    <xf numFmtId="0" fontId="28" fillId="0" borderId="11" xfId="0" applyFont="1" applyBorder="1" applyAlignment="1">
      <alignment vertical="center" wrapText="1"/>
    </xf>
    <xf numFmtId="0" fontId="28" fillId="0" borderId="10" xfId="0" applyFont="1" applyBorder="1" applyAlignment="1">
      <alignment vertical="center" wrapText="1"/>
    </xf>
    <xf numFmtId="0" fontId="28" fillId="0" borderId="6" xfId="0" applyFont="1" applyBorder="1" applyAlignment="1">
      <alignment horizontal="center" wrapText="1"/>
    </xf>
    <xf numFmtId="0" fontId="31" fillId="0" borderId="12" xfId="0" applyFont="1" applyBorder="1" applyAlignment="1">
      <alignment horizontal="center" wrapText="1"/>
    </xf>
    <xf numFmtId="0" fontId="36" fillId="0" borderId="0" xfId="0" applyFont="1" applyAlignment="1">
      <alignment horizontal="center" wrapText="1"/>
    </xf>
    <xf numFmtId="0" fontId="27" fillId="0" borderId="11" xfId="0" applyFont="1" applyBorder="1" applyAlignment="1">
      <alignment vertical="center" wrapText="1"/>
    </xf>
    <xf numFmtId="0" fontId="27" fillId="0" borderId="12" xfId="0" applyFont="1" applyBorder="1" applyAlignment="1">
      <alignment vertical="center" wrapText="1"/>
    </xf>
    <xf numFmtId="3" fontId="30" fillId="0" borderId="14" xfId="75" applyNumberFormat="1" applyFont="1" applyBorder="1" applyAlignment="1">
      <alignment horizontal="right" vertical="top"/>
    </xf>
    <xf numFmtId="0" fontId="27" fillId="0" borderId="0" xfId="0" applyFont="1" applyAlignment="1">
      <alignment horizontal="right" vertical="center"/>
    </xf>
    <xf numFmtId="3" fontId="30" fillId="0" borderId="14" xfId="80" applyNumberFormat="1" applyFont="1" applyBorder="1" applyAlignment="1">
      <alignment horizontal="right" vertical="top"/>
    </xf>
    <xf numFmtId="0" fontId="27" fillId="0" borderId="14" xfId="0" applyFont="1" applyBorder="1" applyAlignment="1">
      <alignment horizontal="right" vertical="center"/>
    </xf>
    <xf numFmtId="3" fontId="30" fillId="0" borderId="14" xfId="85" applyNumberFormat="1" applyFont="1" applyBorder="1" applyAlignment="1">
      <alignment horizontal="right" vertical="top"/>
    </xf>
    <xf numFmtId="3" fontId="30" fillId="0" borderId="14" xfId="90" applyNumberFormat="1" applyFont="1" applyBorder="1" applyAlignment="1">
      <alignment horizontal="right" vertical="top"/>
    </xf>
    <xf numFmtId="0" fontId="31" fillId="0" borderId="2" xfId="0" applyFont="1" applyBorder="1" applyAlignment="1">
      <alignment vertical="center" wrapText="1"/>
    </xf>
    <xf numFmtId="49" fontId="27" fillId="0" borderId="9" xfId="0" applyNumberFormat="1" applyFont="1" applyBorder="1" applyAlignment="1">
      <alignment horizontal="center" wrapText="1"/>
    </xf>
    <xf numFmtId="49" fontId="27" fillId="0" borderId="0" xfId="0" applyNumberFormat="1" applyFont="1" applyAlignment="1">
      <alignment horizontal="center" wrapText="1"/>
    </xf>
    <xf numFmtId="49" fontId="27" fillId="0" borderId="3" xfId="0" applyNumberFormat="1" applyFont="1" applyBorder="1" applyAlignment="1">
      <alignment horizontal="center" wrapText="1"/>
    </xf>
    <xf numFmtId="49" fontId="28" fillId="0" borderId="11" xfId="0" applyNumberFormat="1" applyFont="1" applyBorder="1" applyAlignment="1">
      <alignment vertical="center" wrapText="1"/>
    </xf>
    <xf numFmtId="49" fontId="27" fillId="0" borderId="12" xfId="0" applyNumberFormat="1" applyFont="1" applyBorder="1" applyAlignment="1">
      <alignment horizontal="right" vertical="center" wrapText="1"/>
    </xf>
    <xf numFmtId="49" fontId="27" fillId="0" borderId="12" xfId="0" applyNumberFormat="1" applyFont="1" applyBorder="1" applyAlignment="1">
      <alignment horizontal="right" wrapText="1"/>
    </xf>
    <xf numFmtId="49" fontId="0" fillId="0" borderId="12" xfId="0" applyNumberFormat="1" applyBorder="1" applyAlignment="1">
      <alignment horizontal="right" wrapText="1"/>
    </xf>
    <xf numFmtId="49" fontId="0" fillId="0" borderId="13" xfId="0" applyNumberFormat="1" applyBorder="1" applyAlignment="1">
      <alignment horizontal="right" wrapText="1"/>
    </xf>
    <xf numFmtId="49" fontId="28" fillId="0" borderId="10" xfId="0" applyNumberFormat="1" applyFont="1" applyBorder="1" applyAlignment="1">
      <alignment vertical="center" wrapText="1"/>
    </xf>
    <xf numFmtId="49" fontId="27" fillId="0" borderId="0" xfId="0" applyNumberFormat="1" applyFont="1" applyAlignment="1">
      <alignment horizontal="right" vertical="center" wrapText="1"/>
    </xf>
    <xf numFmtId="49" fontId="27" fillId="0" borderId="0" xfId="0" applyNumberFormat="1" applyFont="1" applyAlignment="1">
      <alignment horizontal="right" wrapText="1"/>
    </xf>
    <xf numFmtId="49" fontId="0" fillId="0" borderId="0" xfId="0" applyNumberFormat="1" applyAlignment="1">
      <alignment horizontal="right" wrapText="1"/>
    </xf>
    <xf numFmtId="49" fontId="0" fillId="0" borderId="14" xfId="0" applyNumberFormat="1" applyBorder="1" applyAlignment="1">
      <alignment horizontal="right" wrapText="1"/>
    </xf>
    <xf numFmtId="49" fontId="27" fillId="0" borderId="10" xfId="0" applyNumberFormat="1" applyFont="1" applyBorder="1" applyAlignment="1">
      <alignment vertical="center" wrapText="1"/>
    </xf>
    <xf numFmtId="165" fontId="30" fillId="0" borderId="0" xfId="99" applyNumberFormat="1" applyFont="1" applyAlignment="1">
      <alignment horizontal="right" vertical="top"/>
    </xf>
    <xf numFmtId="165" fontId="30" fillId="0" borderId="0" xfId="100" applyNumberFormat="1" applyFont="1" applyAlignment="1">
      <alignment horizontal="right" vertical="top"/>
    </xf>
    <xf numFmtId="165" fontId="30" fillId="0" borderId="0" xfId="101" applyNumberFormat="1" applyFont="1" applyAlignment="1">
      <alignment horizontal="right" vertical="top"/>
    </xf>
    <xf numFmtId="165" fontId="38" fillId="0" borderId="0" xfId="102" applyNumberFormat="1" applyFont="1" applyAlignment="1">
      <alignment horizontal="right" vertical="top"/>
    </xf>
    <xf numFmtId="165" fontId="38" fillId="0" borderId="0" xfId="103" applyNumberFormat="1" applyFont="1" applyAlignment="1">
      <alignment horizontal="right" vertical="top"/>
    </xf>
    <xf numFmtId="165" fontId="38" fillId="0" borderId="14" xfId="104" applyNumberFormat="1" applyFont="1" applyBorder="1" applyAlignment="1">
      <alignment horizontal="right" vertical="top"/>
    </xf>
    <xf numFmtId="165" fontId="30" fillId="0" borderId="0" xfId="105" applyNumberFormat="1" applyFont="1" applyAlignment="1">
      <alignment horizontal="right" vertical="top"/>
    </xf>
    <xf numFmtId="165" fontId="30" fillId="0" borderId="0" xfId="106" applyNumberFormat="1" applyFont="1" applyAlignment="1">
      <alignment horizontal="right" vertical="top"/>
    </xf>
    <xf numFmtId="165" fontId="30" fillId="0" borderId="0" xfId="107" applyNumberFormat="1" applyFont="1" applyAlignment="1">
      <alignment horizontal="right" vertical="top"/>
    </xf>
    <xf numFmtId="165" fontId="38" fillId="0" borderId="0" xfId="108" applyNumberFormat="1" applyFont="1" applyAlignment="1">
      <alignment horizontal="right" vertical="top"/>
    </xf>
    <xf numFmtId="165" fontId="38" fillId="0" borderId="0" xfId="109" applyNumberFormat="1" applyFont="1" applyAlignment="1">
      <alignment horizontal="right" vertical="top"/>
    </xf>
    <xf numFmtId="165" fontId="38" fillId="0" borderId="14" xfId="110" applyNumberFormat="1" applyFont="1" applyBorder="1" applyAlignment="1">
      <alignment horizontal="right" vertical="top"/>
    </xf>
    <xf numFmtId="0" fontId="30" fillId="0" borderId="0" xfId="111" applyFont="1" applyAlignment="1">
      <alignment horizontal="left" vertical="top" wrapText="1"/>
    </xf>
    <xf numFmtId="0" fontId="30" fillId="0" borderId="0" xfId="112" applyFont="1" applyAlignment="1">
      <alignment horizontal="left" vertical="top" wrapText="1"/>
    </xf>
    <xf numFmtId="0" fontId="30" fillId="0" borderId="0" xfId="113" applyFont="1" applyAlignment="1">
      <alignment horizontal="left" vertical="top" wrapText="1"/>
    </xf>
    <xf numFmtId="0" fontId="38" fillId="0" borderId="0" xfId="111" applyFont="1" applyAlignment="1">
      <alignment horizontal="left" vertical="top" wrapText="1"/>
    </xf>
    <xf numFmtId="0" fontId="38" fillId="0" borderId="0" xfId="112" applyFont="1" applyAlignment="1">
      <alignment horizontal="left" vertical="top" wrapText="1"/>
    </xf>
    <xf numFmtId="0" fontId="38" fillId="0" borderId="0" xfId="113" applyFont="1" applyAlignment="1">
      <alignment horizontal="left" vertical="top" wrapText="1"/>
    </xf>
    <xf numFmtId="165" fontId="38" fillId="0" borderId="0" xfId="105" applyNumberFormat="1" applyFont="1" applyAlignment="1">
      <alignment horizontal="right" vertical="top"/>
    </xf>
    <xf numFmtId="165" fontId="38" fillId="0" borderId="0" xfId="106" applyNumberFormat="1" applyFont="1" applyAlignment="1">
      <alignment horizontal="right" vertical="top"/>
    </xf>
    <xf numFmtId="165" fontId="38" fillId="0" borderId="0" xfId="107" applyNumberFormat="1" applyFont="1" applyAlignment="1">
      <alignment horizontal="right" vertical="top"/>
    </xf>
    <xf numFmtId="0" fontId="0" fillId="0" borderId="0" xfId="0" applyAlignment="1">
      <alignment horizontal="right"/>
    </xf>
    <xf numFmtId="0" fontId="0" fillId="0" borderId="14" xfId="0" applyBorder="1" applyAlignment="1">
      <alignment horizontal="right"/>
    </xf>
    <xf numFmtId="49" fontId="27" fillId="0" borderId="10" xfId="0" applyNumberFormat="1" applyFont="1" applyBorder="1" applyAlignment="1">
      <alignment horizontal="left" vertical="center" wrapText="1"/>
    </xf>
    <xf numFmtId="0" fontId="38" fillId="0" borderId="0" xfId="114" applyFont="1" applyAlignment="1">
      <alignment horizontal="left" vertical="top" wrapText="1"/>
    </xf>
    <xf numFmtId="0" fontId="38" fillId="0" borderId="0" xfId="115" applyFont="1" applyAlignment="1">
      <alignment horizontal="left" vertical="top" wrapText="1"/>
    </xf>
    <xf numFmtId="0" fontId="38" fillId="0" borderId="0" xfId="116" applyFont="1" applyAlignment="1">
      <alignment horizontal="left" vertical="top" wrapText="1"/>
    </xf>
    <xf numFmtId="165" fontId="38" fillId="0" borderId="0" xfId="117" applyNumberFormat="1" applyFont="1" applyAlignment="1">
      <alignment horizontal="right" vertical="top"/>
    </xf>
    <xf numFmtId="165" fontId="38" fillId="0" borderId="0" xfId="118" applyNumberFormat="1" applyFont="1" applyAlignment="1">
      <alignment horizontal="right" vertical="top"/>
    </xf>
    <xf numFmtId="165" fontId="38" fillId="0" borderId="0" xfId="119" applyNumberFormat="1" applyFont="1" applyAlignment="1">
      <alignment horizontal="right" vertical="top"/>
    </xf>
    <xf numFmtId="49" fontId="27" fillId="0" borderId="15" xfId="0" applyNumberFormat="1" applyFont="1" applyBorder="1" applyAlignment="1">
      <alignment vertical="center" wrapText="1"/>
    </xf>
    <xf numFmtId="166" fontId="38" fillId="0" borderId="7" xfId="120" applyNumberFormat="1" applyFont="1" applyBorder="1" applyAlignment="1">
      <alignment horizontal="right" vertical="top"/>
    </xf>
    <xf numFmtId="166" fontId="38" fillId="0" borderId="7" xfId="121" applyNumberFormat="1" applyFont="1" applyBorder="1" applyAlignment="1">
      <alignment horizontal="right" vertical="top"/>
    </xf>
    <xf numFmtId="166" fontId="38" fillId="0" borderId="7" xfId="122" applyNumberFormat="1" applyFont="1" applyBorder="1" applyAlignment="1">
      <alignment horizontal="right" vertical="top"/>
    </xf>
    <xf numFmtId="0" fontId="27" fillId="0" borderId="7" xfId="0" applyFont="1" applyBorder="1" applyAlignment="1">
      <alignment horizontal="right" vertical="center"/>
    </xf>
    <xf numFmtId="166" fontId="38" fillId="0" borderId="7" xfId="123" applyNumberFormat="1" applyFont="1" applyBorder="1" applyAlignment="1">
      <alignment horizontal="right" vertical="top"/>
    </xf>
    <xf numFmtId="166" fontId="38" fillId="0" borderId="7" xfId="124" applyNumberFormat="1" applyFont="1" applyBorder="1" applyAlignment="1">
      <alignment horizontal="right" vertical="top"/>
    </xf>
    <xf numFmtId="166" fontId="38" fillId="0" borderId="8" xfId="125" applyNumberFormat="1" applyFont="1" applyBorder="1" applyAlignment="1">
      <alignment horizontal="right" vertical="top"/>
    </xf>
    <xf numFmtId="0" fontId="27" fillId="0" borderId="10" xfId="0" applyFont="1" applyBorder="1" applyAlignment="1">
      <alignment horizontal="center" wrapText="1"/>
    </xf>
    <xf numFmtId="0" fontId="27" fillId="0" borderId="11" xfId="0" applyFont="1" applyBorder="1" applyAlignment="1">
      <alignment horizontal="center" vertical="center" wrapText="1"/>
    </xf>
    <xf numFmtId="0" fontId="0" fillId="0" borderId="12" xfId="0" applyBorder="1" applyAlignment="1">
      <alignment horizontal="right" vertical="center"/>
    </xf>
    <xf numFmtId="0" fontId="0" fillId="0" borderId="12" xfId="0" applyBorder="1" applyAlignment="1">
      <alignment horizontal="right" vertical="center" wrapText="1"/>
    </xf>
    <xf numFmtId="0" fontId="0" fillId="0" borderId="12" xfId="0" applyBorder="1"/>
    <xf numFmtId="0" fontId="0" fillId="0" borderId="13" xfId="0" applyBorder="1"/>
    <xf numFmtId="166" fontId="38" fillId="0" borderId="14" xfId="129" applyNumberFormat="1" applyFont="1" applyBorder="1" applyAlignment="1">
      <alignment horizontal="right" vertical="top"/>
    </xf>
    <xf numFmtId="0" fontId="0" fillId="0" borderId="10" xfId="0" applyBorder="1" applyAlignment="1">
      <alignment vertical="center"/>
    </xf>
    <xf numFmtId="166" fontId="38" fillId="0" borderId="14" xfId="133" applyNumberFormat="1" applyFont="1" applyBorder="1" applyAlignment="1">
      <alignment horizontal="right" vertical="top"/>
    </xf>
    <xf numFmtId="0" fontId="21" fillId="0" borderId="1" xfId="0" applyFont="1" applyBorder="1" applyAlignment="1">
      <alignment horizontal="left" vertical="top" wrapText="1"/>
    </xf>
    <xf numFmtId="0" fontId="7" fillId="0" borderId="1" xfId="0" applyFont="1" applyBorder="1" applyAlignment="1">
      <alignment horizontal="center" vertical="top" wrapText="1"/>
    </xf>
    <xf numFmtId="0" fontId="17" fillId="0" borderId="1" xfId="0" applyFont="1" applyBorder="1" applyAlignment="1">
      <alignment wrapText="1"/>
    </xf>
    <xf numFmtId="0" fontId="21" fillId="0" borderId="0" xfId="0" applyFont="1" applyAlignment="1">
      <alignment horizontal="center" wrapText="1"/>
    </xf>
    <xf numFmtId="0" fontId="27" fillId="0" borderId="1" xfId="0" applyFont="1" applyBorder="1" applyAlignment="1">
      <alignment vertical="center" wrapText="1"/>
    </xf>
    <xf numFmtId="0" fontId="27" fillId="0" borderId="1" xfId="0" applyFont="1" applyBorder="1" applyAlignment="1">
      <alignment horizontal="right" vertical="center" wrapText="1"/>
    </xf>
    <xf numFmtId="0" fontId="28" fillId="0" borderId="1" xfId="0" applyFont="1" applyBorder="1" applyAlignment="1">
      <alignment horizontal="left" vertical="center"/>
    </xf>
    <xf numFmtId="165" fontId="30" fillId="0" borderId="1" xfId="81" applyNumberFormat="1" applyFont="1" applyBorder="1" applyAlignment="1">
      <alignment horizontal="right" vertical="top"/>
    </xf>
    <xf numFmtId="165" fontId="30" fillId="0" borderId="1" xfId="82" applyNumberFormat="1" applyFont="1" applyBorder="1" applyAlignment="1">
      <alignment horizontal="right" vertical="top"/>
    </xf>
    <xf numFmtId="165" fontId="30" fillId="0" borderId="1" xfId="83" applyNumberFormat="1" applyFont="1" applyBorder="1" applyAlignment="1">
      <alignment horizontal="right" vertical="top"/>
    </xf>
    <xf numFmtId="3" fontId="30" fillId="0" borderId="1" xfId="84" applyNumberFormat="1" applyFont="1" applyBorder="1" applyAlignment="1">
      <alignment horizontal="right" vertical="top"/>
    </xf>
    <xf numFmtId="3" fontId="30" fillId="0" borderId="1" xfId="85" applyNumberFormat="1" applyFont="1" applyBorder="1" applyAlignment="1">
      <alignment horizontal="right" vertical="top"/>
    </xf>
    <xf numFmtId="0" fontId="27" fillId="0" borderId="1" xfId="0" applyFont="1" applyBorder="1" applyAlignment="1">
      <alignment horizontal="left" vertical="center"/>
    </xf>
    <xf numFmtId="0" fontId="27" fillId="0" borderId="1" xfId="0" applyFont="1" applyBorder="1"/>
    <xf numFmtId="0" fontId="27" fillId="0" borderId="1" xfId="0" applyFont="1" applyBorder="1" applyAlignment="1">
      <alignment horizontal="left" vertical="center" wrapText="1"/>
    </xf>
    <xf numFmtId="165" fontId="30" fillId="0" borderId="1" xfId="86" applyNumberFormat="1" applyFont="1" applyBorder="1" applyAlignment="1">
      <alignment horizontal="right" vertical="top"/>
    </xf>
    <xf numFmtId="165" fontId="30" fillId="0" borderId="1" xfId="87" applyNumberFormat="1" applyFont="1" applyBorder="1" applyAlignment="1">
      <alignment horizontal="right" vertical="top"/>
    </xf>
    <xf numFmtId="165" fontId="30" fillId="0" borderId="1" xfId="88" applyNumberFormat="1" applyFont="1" applyBorder="1" applyAlignment="1">
      <alignment horizontal="right" vertical="top"/>
    </xf>
    <xf numFmtId="3" fontId="30" fillId="0" borderId="1" xfId="89" applyNumberFormat="1" applyFont="1" applyBorder="1" applyAlignment="1">
      <alignment horizontal="right" vertical="top"/>
    </xf>
    <xf numFmtId="3" fontId="30" fillId="0" borderId="1" xfId="90" applyNumberFormat="1" applyFont="1" applyBorder="1" applyAlignment="1">
      <alignment horizontal="right" vertical="top"/>
    </xf>
    <xf numFmtId="0" fontId="27" fillId="0" borderId="1" xfId="0" applyFont="1" applyBorder="1" applyAlignment="1">
      <alignment horizontal="right" vertical="center"/>
    </xf>
    <xf numFmtId="0" fontId="28" fillId="0" borderId="1" xfId="0" applyFont="1" applyBorder="1" applyAlignment="1">
      <alignment vertical="center"/>
    </xf>
    <xf numFmtId="0" fontId="28" fillId="0" borderId="1" xfId="0" applyFont="1" applyBorder="1" applyAlignment="1">
      <alignment horizontal="center" wrapText="1"/>
    </xf>
    <xf numFmtId="0" fontId="31" fillId="0" borderId="1" xfId="0" applyFont="1" applyBorder="1" applyAlignment="1">
      <alignment horizontal="center" wrapText="1"/>
    </xf>
    <xf numFmtId="0" fontId="36" fillId="0" borderId="1" xfId="0" applyFont="1" applyBorder="1" applyAlignment="1">
      <alignment horizontal="center" wrapText="1"/>
    </xf>
    <xf numFmtId="0" fontId="27" fillId="0" borderId="1" xfId="0" applyFont="1" applyBorder="1" applyAlignment="1">
      <alignment horizontal="center" wrapText="1"/>
    </xf>
    <xf numFmtId="165" fontId="30" fillId="0" borderId="1" xfId="71" applyNumberFormat="1" applyFont="1" applyBorder="1" applyAlignment="1">
      <alignment horizontal="right" vertical="top"/>
    </xf>
    <xf numFmtId="165" fontId="30" fillId="0" borderId="1" xfId="72" applyNumberFormat="1" applyFont="1" applyBorder="1" applyAlignment="1">
      <alignment horizontal="right" vertical="top"/>
    </xf>
    <xf numFmtId="165" fontId="30" fillId="0" borderId="1" xfId="73" applyNumberFormat="1" applyFont="1" applyBorder="1" applyAlignment="1">
      <alignment horizontal="right" vertical="top"/>
    </xf>
    <xf numFmtId="0" fontId="28" fillId="0" borderId="1" xfId="0" applyFont="1" applyBorder="1" applyAlignment="1">
      <alignment horizontal="right" vertical="center"/>
    </xf>
    <xf numFmtId="3" fontId="30" fillId="0" borderId="1" xfId="74" applyNumberFormat="1" applyFont="1" applyBorder="1" applyAlignment="1">
      <alignment horizontal="right" vertical="top"/>
    </xf>
    <xf numFmtId="3" fontId="30" fillId="0" borderId="1" xfId="75" applyNumberFormat="1" applyFont="1" applyBorder="1" applyAlignment="1">
      <alignment horizontal="right" vertical="top"/>
    </xf>
    <xf numFmtId="165" fontId="30" fillId="0" borderId="1" xfId="76" applyNumberFormat="1" applyFont="1" applyBorder="1" applyAlignment="1">
      <alignment horizontal="right" vertical="top"/>
    </xf>
    <xf numFmtId="165" fontId="30" fillId="0" borderId="1" xfId="77" applyNumberFormat="1" applyFont="1" applyBorder="1" applyAlignment="1">
      <alignment horizontal="right" vertical="top"/>
    </xf>
    <xf numFmtId="165" fontId="30" fillId="0" borderId="1" xfId="78" applyNumberFormat="1" applyFont="1" applyBorder="1" applyAlignment="1">
      <alignment horizontal="right" vertical="top"/>
    </xf>
    <xf numFmtId="3" fontId="30" fillId="0" borderId="1" xfId="79" applyNumberFormat="1" applyFont="1" applyBorder="1" applyAlignment="1">
      <alignment horizontal="right" vertical="top"/>
    </xf>
    <xf numFmtId="3" fontId="30" fillId="0" borderId="1" xfId="80" applyNumberFormat="1" applyFont="1" applyBorder="1" applyAlignment="1">
      <alignment horizontal="right" vertical="top"/>
    </xf>
    <xf numFmtId="0" fontId="27" fillId="0" borderId="1" xfId="0" applyFont="1" applyBorder="1" applyAlignment="1">
      <alignment horizontal="left" vertical="center" indent="1"/>
    </xf>
    <xf numFmtId="0" fontId="24" fillId="0" borderId="0" xfId="0" applyFont="1" applyAlignment="1">
      <alignment horizontal="right" wrapText="1"/>
    </xf>
    <xf numFmtId="0" fontId="24" fillId="0" borderId="0" xfId="0" applyFont="1" applyAlignment="1">
      <alignment horizontal="center" wrapText="1"/>
    </xf>
    <xf numFmtId="0" fontId="39" fillId="0" borderId="0" xfId="0" applyFont="1" applyAlignment="1">
      <alignment horizontal="center" wrapText="1"/>
    </xf>
    <xf numFmtId="0" fontId="15" fillId="0" borderId="1" xfId="0" applyFont="1" applyBorder="1" applyAlignment="1">
      <alignment horizontal="center" wrapText="1"/>
    </xf>
    <xf numFmtId="0" fontId="25" fillId="0" borderId="1" xfId="0" applyFont="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left" wrapText="1"/>
    </xf>
    <xf numFmtId="0" fontId="4" fillId="0" borderId="0" xfId="0" applyFont="1" applyAlignment="1">
      <alignment horizontal="left" vertical="center" wrapText="1" indent="1"/>
    </xf>
    <xf numFmtId="0" fontId="21" fillId="0" borderId="0" xfId="0" applyFont="1" applyAlignment="1">
      <alignment wrapText="1"/>
    </xf>
    <xf numFmtId="0" fontId="11" fillId="0" borderId="0" xfId="0" applyFont="1" applyAlignment="1">
      <alignment wrapText="1"/>
    </xf>
    <xf numFmtId="0" fontId="10" fillId="0" borderId="1" xfId="0" applyFont="1" applyBorder="1" applyAlignment="1">
      <alignment horizontal="justify" vertical="center"/>
    </xf>
    <xf numFmtId="0" fontId="0" fillId="0" borderId="12" xfId="0" applyBorder="1" applyAlignment="1">
      <alignment horizontal="left"/>
    </xf>
    <xf numFmtId="0" fontId="8" fillId="0" borderId="0" xfId="0" applyFont="1" applyAlignment="1">
      <alignment horizontal="center"/>
    </xf>
    <xf numFmtId="0" fontId="20" fillId="15" borderId="1" xfId="0" applyFont="1" applyFill="1" applyBorder="1" applyAlignment="1">
      <alignment horizontal="center"/>
    </xf>
    <xf numFmtId="0" fontId="43" fillId="0" borderId="6" xfId="0" applyFont="1" applyBorder="1" applyAlignment="1">
      <alignment horizontal="center" wrapText="1"/>
    </xf>
    <xf numFmtId="0" fontId="42" fillId="0" borderId="0" xfId="0" applyFont="1" applyAlignment="1">
      <alignment horizontal="center" wrapText="1"/>
    </xf>
    <xf numFmtId="0" fontId="42" fillId="0" borderId="11" xfId="0" applyFont="1" applyBorder="1" applyAlignment="1">
      <alignment vertical="center" wrapText="1"/>
    </xf>
    <xf numFmtId="0" fontId="43" fillId="0" borderId="10" xfId="0" applyFont="1" applyBorder="1" applyAlignment="1">
      <alignment horizontal="left" vertical="center"/>
    </xf>
    <xf numFmtId="0" fontId="42" fillId="0" borderId="10" xfId="0" applyFont="1" applyBorder="1" applyAlignment="1">
      <alignment horizontal="left" vertical="center"/>
    </xf>
    <xf numFmtId="0" fontId="42" fillId="0" borderId="10" xfId="0" applyFont="1" applyBorder="1" applyAlignment="1">
      <alignment horizontal="left" vertical="center" wrapText="1"/>
    </xf>
    <xf numFmtId="0" fontId="42" fillId="0" borderId="10" xfId="0" applyFont="1" applyBorder="1" applyAlignment="1">
      <alignment vertical="center" wrapText="1"/>
    </xf>
    <xf numFmtId="0" fontId="42" fillId="0" borderId="10" xfId="0" applyFont="1" applyBorder="1" applyAlignment="1">
      <alignment vertical="center"/>
    </xf>
    <xf numFmtId="0" fontId="43" fillId="0" borderId="10" xfId="0" applyFont="1" applyBorder="1" applyAlignment="1">
      <alignment vertical="center"/>
    </xf>
    <xf numFmtId="0" fontId="42" fillId="0" borderId="10" xfId="0" applyFont="1" applyBorder="1" applyAlignment="1">
      <alignment horizontal="left" vertical="center" indent="1"/>
    </xf>
    <xf numFmtId="0" fontId="42" fillId="0" borderId="15" xfId="0" applyFont="1" applyBorder="1" applyAlignment="1">
      <alignment horizontal="left" vertical="center"/>
    </xf>
    <xf numFmtId="0" fontId="0" fillId="15" borderId="0" xfId="0" applyFill="1"/>
    <xf numFmtId="0" fontId="21" fillId="0" borderId="12" xfId="0" applyFont="1" applyBorder="1" applyAlignment="1">
      <alignment horizontal="right" vertical="center" wrapText="1"/>
    </xf>
    <xf numFmtId="0" fontId="21" fillId="0" borderId="13" xfId="0" applyFont="1" applyBorder="1" applyAlignment="1">
      <alignment horizontal="right" vertical="center" wrapText="1"/>
    </xf>
    <xf numFmtId="164" fontId="8" fillId="0" borderId="0" xfId="0" applyNumberFormat="1" applyFont="1" applyAlignment="1">
      <alignment horizontal="right" vertical="center" wrapText="1"/>
    </xf>
    <xf numFmtId="0" fontId="21" fillId="0" borderId="0" xfId="0" applyFont="1"/>
    <xf numFmtId="164" fontId="21" fillId="0" borderId="0" xfId="0" applyNumberFormat="1" applyFont="1" applyAlignment="1">
      <alignment horizontal="right" vertical="center" wrapText="1"/>
    </xf>
    <xf numFmtId="0" fontId="21" fillId="0" borderId="14" xfId="0" applyFont="1" applyBorder="1"/>
    <xf numFmtId="0" fontId="8" fillId="0" borderId="14" xfId="0" applyFont="1" applyBorder="1" applyAlignment="1">
      <alignment horizontal="center"/>
    </xf>
    <xf numFmtId="0" fontId="21" fillId="0" borderId="0" xfId="0" applyFont="1" applyAlignment="1">
      <alignment horizontal="right" vertical="center" wrapText="1"/>
    </xf>
    <xf numFmtId="0" fontId="21" fillId="0" borderId="14" xfId="0" applyFont="1" applyBorder="1" applyAlignment="1">
      <alignment horizontal="right" vertical="center" wrapText="1"/>
    </xf>
    <xf numFmtId="164" fontId="21" fillId="0" borderId="7" xfId="0" applyNumberFormat="1" applyFont="1" applyBorder="1" applyAlignment="1">
      <alignment horizontal="right" vertical="center" wrapText="1"/>
    </xf>
    <xf numFmtId="0" fontId="27" fillId="0" borderId="15" xfId="0" applyFont="1" applyBorder="1" applyAlignment="1">
      <alignment vertical="center"/>
    </xf>
    <xf numFmtId="1" fontId="21" fillId="0" borderId="1" xfId="0" applyNumberFormat="1" applyFont="1" applyBorder="1" applyAlignment="1">
      <alignment horizontal="center"/>
    </xf>
    <xf numFmtId="1" fontId="21" fillId="0" borderId="1" xfId="0" applyNumberFormat="1" applyFont="1" applyBorder="1" applyAlignment="1">
      <alignment horizontal="center" wrapText="1"/>
    </xf>
    <xf numFmtId="0" fontId="21" fillId="0" borderId="10" xfId="0" applyFont="1" applyBorder="1" applyAlignment="1">
      <alignment wrapText="1"/>
    </xf>
    <xf numFmtId="0" fontId="21" fillId="0" borderId="15" xfId="0" applyFont="1" applyBorder="1" applyAlignment="1">
      <alignment wrapText="1"/>
    </xf>
    <xf numFmtId="0" fontId="0" fillId="15" borderId="13" xfId="0" applyFill="1" applyBorder="1"/>
    <xf numFmtId="0" fontId="5" fillId="15" borderId="6" xfId="0" applyFont="1" applyFill="1" applyBorder="1"/>
    <xf numFmtId="0" fontId="5" fillId="15" borderId="5" xfId="0" applyFont="1" applyFill="1" applyBorder="1"/>
    <xf numFmtId="0" fontId="8" fillId="0" borderId="0" xfId="0" applyFont="1"/>
    <xf numFmtId="0" fontId="15" fillId="15" borderId="2" xfId="0" applyFont="1" applyFill="1" applyBorder="1"/>
    <xf numFmtId="0" fontId="15" fillId="15" borderId="3" xfId="0" applyFont="1" applyFill="1" applyBorder="1"/>
    <xf numFmtId="0" fontId="5" fillId="15" borderId="1" xfId="0" applyFont="1" applyFill="1" applyBorder="1"/>
    <xf numFmtId="0" fontId="0" fillId="0" borderId="10" xfId="0" applyBorder="1"/>
    <xf numFmtId="0" fontId="0" fillId="0" borderId="14" xfId="0" applyBorder="1"/>
    <xf numFmtId="0" fontId="0" fillId="0" borderId="1" xfId="0" applyBorder="1" applyAlignment="1">
      <alignment horizontal="left"/>
    </xf>
    <xf numFmtId="165" fontId="30" fillId="0" borderId="0" xfId="21" applyNumberFormat="1" applyFont="1" applyAlignment="1">
      <alignment horizontal="right" vertical="top"/>
    </xf>
    <xf numFmtId="165" fontId="30" fillId="0" borderId="0" xfId="22" applyNumberFormat="1" applyFont="1" applyAlignment="1">
      <alignment horizontal="right" vertical="top"/>
    </xf>
    <xf numFmtId="165" fontId="30" fillId="0" borderId="0" xfId="23" applyNumberFormat="1" applyFont="1" applyAlignment="1">
      <alignment horizontal="right" vertical="top"/>
    </xf>
    <xf numFmtId="165" fontId="30" fillId="0" borderId="0" xfId="25" applyNumberFormat="1" applyFont="1" applyAlignment="1">
      <alignment horizontal="right" vertical="top"/>
    </xf>
    <xf numFmtId="165" fontId="30" fillId="0" borderId="0" xfId="26" applyNumberFormat="1" applyFont="1" applyAlignment="1">
      <alignment horizontal="right" vertical="top"/>
    </xf>
    <xf numFmtId="165" fontId="30" fillId="0" borderId="0" xfId="27" applyNumberFormat="1" applyFont="1" applyAlignment="1">
      <alignment horizontal="right" vertical="top"/>
    </xf>
    <xf numFmtId="0" fontId="17" fillId="0" borderId="0" xfId="0" applyFont="1" applyAlignment="1">
      <alignment horizontal="center" wrapText="1"/>
    </xf>
    <xf numFmtId="0" fontId="11" fillId="15" borderId="1" xfId="0" applyFont="1" applyFill="1" applyBorder="1"/>
    <xf numFmtId="0" fontId="27" fillId="0" borderId="15" xfId="0" applyFont="1" applyBorder="1" applyAlignment="1">
      <alignment vertical="center" wrapText="1"/>
    </xf>
    <xf numFmtId="3" fontId="30" fillId="0" borderId="7" xfId="61" applyNumberFormat="1" applyFont="1" applyBorder="1" applyAlignment="1">
      <alignment horizontal="right" vertical="top"/>
    </xf>
    <xf numFmtId="165" fontId="30" fillId="0" borderId="8" xfId="66" applyNumberFormat="1" applyFont="1" applyBorder="1" applyAlignment="1">
      <alignment horizontal="right" vertical="top"/>
    </xf>
    <xf numFmtId="0" fontId="0" fillId="4" borderId="4" xfId="0" applyFill="1" applyBorder="1"/>
    <xf numFmtId="0" fontId="0" fillId="4" borderId="6" xfId="0" applyFill="1" applyBorder="1"/>
    <xf numFmtId="0" fontId="0" fillId="4" borderId="5" xfId="0" applyFill="1" applyBorder="1"/>
    <xf numFmtId="165" fontId="30" fillId="0" borderId="0" xfId="71" applyNumberFormat="1" applyFont="1" applyAlignment="1">
      <alignment horizontal="right" vertical="top"/>
    </xf>
    <xf numFmtId="165" fontId="30" fillId="0" borderId="0" xfId="72" applyNumberFormat="1" applyFont="1" applyAlignment="1">
      <alignment horizontal="right" vertical="top"/>
    </xf>
    <xf numFmtId="165" fontId="30" fillId="0" borderId="0" xfId="73" applyNumberFormat="1" applyFont="1" applyAlignment="1">
      <alignment horizontal="right" vertical="top"/>
    </xf>
    <xf numFmtId="3" fontId="30" fillId="0" borderId="0" xfId="74" applyNumberFormat="1" applyFont="1" applyAlignment="1">
      <alignment horizontal="right" vertical="top"/>
    </xf>
    <xf numFmtId="165" fontId="30" fillId="0" borderId="0" xfId="76" applyNumberFormat="1" applyFont="1" applyAlignment="1">
      <alignment horizontal="right" vertical="top"/>
    </xf>
    <xf numFmtId="165" fontId="30" fillId="0" borderId="0" xfId="77" applyNumberFormat="1" applyFont="1" applyAlignment="1">
      <alignment horizontal="right" vertical="top"/>
    </xf>
    <xf numFmtId="165" fontId="30" fillId="0" borderId="0" xfId="78" applyNumberFormat="1" applyFont="1" applyAlignment="1">
      <alignment horizontal="right" vertical="top"/>
    </xf>
    <xf numFmtId="3" fontId="30" fillId="0" borderId="0" xfId="79" applyNumberFormat="1" applyFont="1" applyAlignment="1">
      <alignment horizontal="right" vertical="top"/>
    </xf>
    <xf numFmtId="0" fontId="28" fillId="0" borderId="0" xfId="0" applyFont="1" applyAlignment="1">
      <alignment horizontal="left" vertical="center"/>
    </xf>
    <xf numFmtId="0" fontId="27" fillId="0" borderId="15" xfId="0" applyFont="1" applyBorder="1" applyAlignment="1">
      <alignment horizontal="left" vertical="center" indent="1"/>
    </xf>
    <xf numFmtId="165" fontId="30" fillId="0" borderId="7" xfId="76" applyNumberFormat="1" applyFont="1" applyBorder="1" applyAlignment="1">
      <alignment horizontal="right" vertical="top"/>
    </xf>
    <xf numFmtId="165" fontId="30" fillId="0" borderId="7" xfId="77" applyNumberFormat="1" applyFont="1" applyBorder="1" applyAlignment="1">
      <alignment horizontal="right" vertical="top"/>
    </xf>
    <xf numFmtId="165" fontId="30" fillId="0" borderId="7" xfId="78" applyNumberFormat="1" applyFont="1" applyBorder="1" applyAlignment="1">
      <alignment horizontal="right" vertical="top"/>
    </xf>
    <xf numFmtId="3" fontId="30" fillId="0" borderId="7" xfId="79" applyNumberFormat="1" applyFont="1" applyBorder="1" applyAlignment="1">
      <alignment horizontal="right" vertical="top"/>
    </xf>
    <xf numFmtId="3" fontId="30" fillId="0" borderId="8" xfId="80" applyNumberFormat="1" applyFont="1" applyBorder="1" applyAlignment="1">
      <alignment horizontal="right" vertical="top"/>
    </xf>
    <xf numFmtId="165" fontId="30" fillId="0" borderId="0" xfId="81" applyNumberFormat="1" applyFont="1" applyAlignment="1">
      <alignment horizontal="right" vertical="top"/>
    </xf>
    <xf numFmtId="165" fontId="30" fillId="0" borderId="0" xfId="82" applyNumberFormat="1" applyFont="1" applyAlignment="1">
      <alignment horizontal="right" vertical="top"/>
    </xf>
    <xf numFmtId="165" fontId="30" fillId="0" borderId="0" xfId="83" applyNumberFormat="1" applyFont="1" applyAlignment="1">
      <alignment horizontal="right" vertical="top"/>
    </xf>
    <xf numFmtId="3" fontId="30" fillId="0" borderId="0" xfId="84" applyNumberFormat="1" applyFont="1" applyAlignment="1">
      <alignment horizontal="right" vertical="top"/>
    </xf>
    <xf numFmtId="165" fontId="30" fillId="0" borderId="0" xfId="86" applyNumberFormat="1" applyFont="1" applyAlignment="1">
      <alignment horizontal="right" vertical="top"/>
    </xf>
    <xf numFmtId="165" fontId="30" fillId="0" borderId="0" xfId="87" applyNumberFormat="1" applyFont="1" applyAlignment="1">
      <alignment horizontal="right" vertical="top"/>
    </xf>
    <xf numFmtId="165" fontId="30" fillId="0" borderId="0" xfId="88" applyNumberFormat="1" applyFont="1" applyAlignment="1">
      <alignment horizontal="right" vertical="top"/>
    </xf>
    <xf numFmtId="3" fontId="30" fillId="0" borderId="0" xfId="89" applyNumberFormat="1" applyFont="1" applyAlignment="1">
      <alignment horizontal="right" vertical="top"/>
    </xf>
    <xf numFmtId="165" fontId="30" fillId="0" borderId="7" xfId="86" applyNumberFormat="1" applyFont="1" applyBorder="1" applyAlignment="1">
      <alignment horizontal="right" vertical="top"/>
    </xf>
    <xf numFmtId="165" fontId="30" fillId="0" borderId="7" xfId="87" applyNumberFormat="1" applyFont="1" applyBorder="1" applyAlignment="1">
      <alignment horizontal="right" vertical="top"/>
    </xf>
    <xf numFmtId="165" fontId="30" fillId="0" borderId="7" xfId="88" applyNumberFormat="1" applyFont="1" applyBorder="1" applyAlignment="1">
      <alignment horizontal="right" vertical="top"/>
    </xf>
    <xf numFmtId="3" fontId="30" fillId="0" borderId="7" xfId="89" applyNumberFormat="1" applyFont="1" applyBorder="1" applyAlignment="1">
      <alignment horizontal="right" vertical="top"/>
    </xf>
    <xf numFmtId="3" fontId="30" fillId="0" borderId="8" xfId="90" applyNumberFormat="1" applyFont="1" applyBorder="1" applyAlignment="1">
      <alignment horizontal="right" vertical="top"/>
    </xf>
    <xf numFmtId="0" fontId="13" fillId="15" borderId="1" xfId="0" applyFont="1" applyFill="1" applyBorder="1" applyAlignment="1">
      <alignment horizontal="left" vertical="center" wrapText="1" indent="1"/>
    </xf>
    <xf numFmtId="0" fontId="0" fillId="15" borderId="11" xfId="0" applyFill="1" applyBorder="1"/>
    <xf numFmtId="0" fontId="0" fillId="15" borderId="10" xfId="0" applyFill="1" applyBorder="1"/>
    <xf numFmtId="0" fontId="0" fillId="15" borderId="14" xfId="0" applyFill="1" applyBorder="1"/>
    <xf numFmtId="0" fontId="0" fillId="15" borderId="15" xfId="0" applyFill="1" applyBorder="1"/>
    <xf numFmtId="0" fontId="0" fillId="15" borderId="8" xfId="0" applyFill="1" applyBorder="1"/>
    <xf numFmtId="165" fontId="38" fillId="0" borderId="0" xfId="126" applyNumberFormat="1" applyFont="1" applyAlignment="1">
      <alignment horizontal="right" vertical="top"/>
    </xf>
    <xf numFmtId="165" fontId="38" fillId="0" borderId="0" xfId="127" applyNumberFormat="1" applyFont="1" applyAlignment="1">
      <alignment horizontal="right" vertical="top"/>
    </xf>
    <xf numFmtId="166" fontId="38" fillId="0" borderId="0" xfId="128" applyNumberFormat="1" applyFont="1" applyAlignment="1">
      <alignment horizontal="right" vertical="top"/>
    </xf>
    <xf numFmtId="165" fontId="38" fillId="0" borderId="0" xfId="130" applyNumberFormat="1" applyFont="1" applyAlignment="1">
      <alignment horizontal="right" vertical="top"/>
    </xf>
    <xf numFmtId="165" fontId="38" fillId="0" borderId="0" xfId="131" applyNumberFormat="1" applyFont="1" applyAlignment="1">
      <alignment horizontal="right" vertical="top"/>
    </xf>
    <xf numFmtId="166" fontId="38" fillId="0" borderId="0" xfId="132" applyNumberFormat="1" applyFont="1" applyAlignment="1">
      <alignment horizontal="right" vertical="top"/>
    </xf>
    <xf numFmtId="165" fontId="38" fillId="0" borderId="7" xfId="130" applyNumberFormat="1" applyFont="1" applyBorder="1" applyAlignment="1">
      <alignment horizontal="right" vertical="top"/>
    </xf>
    <xf numFmtId="165" fontId="38" fillId="0" borderId="7" xfId="131" applyNumberFormat="1" applyFont="1" applyBorder="1" applyAlignment="1">
      <alignment horizontal="right" vertical="top"/>
    </xf>
    <xf numFmtId="0" fontId="27" fillId="0" borderId="7" xfId="0" applyFont="1" applyBorder="1" applyAlignment="1">
      <alignment horizontal="right" vertical="center" wrapText="1"/>
    </xf>
    <xf numFmtId="166" fontId="38" fillId="0" borderId="7" xfId="132" applyNumberFormat="1" applyFont="1" applyBorder="1" applyAlignment="1">
      <alignment horizontal="right" vertical="top"/>
    </xf>
    <xf numFmtId="166" fontId="38" fillId="0" borderId="8" xfId="133" applyNumberFormat="1" applyFont="1" applyBorder="1" applyAlignment="1">
      <alignment horizontal="right" vertical="top"/>
    </xf>
    <xf numFmtId="0" fontId="21" fillId="0" borderId="2" xfId="0" applyFont="1" applyBorder="1" applyAlignment="1">
      <alignment horizontal="center"/>
    </xf>
    <xf numFmtId="0" fontId="21" fillId="0" borderId="5" xfId="0" applyFont="1" applyBorder="1" applyAlignment="1">
      <alignment horizontal="left" vertical="top"/>
    </xf>
    <xf numFmtId="0" fontId="0" fillId="18" borderId="0" xfId="0" applyFill="1"/>
    <xf numFmtId="0" fontId="21" fillId="0" borderId="12" xfId="0" applyFont="1" applyBorder="1" applyAlignment="1">
      <alignment horizontal="center"/>
    </xf>
    <xf numFmtId="0" fontId="17" fillId="0" borderId="0" xfId="0" applyFont="1"/>
    <xf numFmtId="0" fontId="7" fillId="0" borderId="1" xfId="0" applyFont="1" applyBorder="1" applyAlignment="1">
      <alignment horizontal="center" vertical="center"/>
    </xf>
    <xf numFmtId="0" fontId="48" fillId="0" borderId="0" xfId="7" applyFont="1" applyBorder="1" applyAlignment="1" applyProtection="1"/>
    <xf numFmtId="0" fontId="28" fillId="0" borderId="0" xfId="0" applyFont="1" applyAlignment="1">
      <alignment horizontal="center" wrapText="1"/>
    </xf>
    <xf numFmtId="0" fontId="46" fillId="10" borderId="1" xfId="0" applyFont="1" applyFill="1" applyBorder="1" applyAlignment="1">
      <alignment horizontal="left" vertical="top" wrapText="1"/>
    </xf>
    <xf numFmtId="0" fontId="13" fillId="15" borderId="1" xfId="0" applyFont="1" applyFill="1" applyBorder="1" applyAlignment="1">
      <alignment horizontal="center" vertical="center" wrapText="1"/>
    </xf>
    <xf numFmtId="0" fontId="42"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43" fillId="0" borderId="6" xfId="0" applyFont="1" applyBorder="1" applyAlignment="1">
      <alignment horizontal="center" wrapText="1"/>
    </xf>
    <xf numFmtId="0" fontId="42" fillId="0" borderId="12" xfId="0" applyFont="1" applyBorder="1" applyAlignment="1">
      <alignment horizontal="center" wrapText="1"/>
    </xf>
    <xf numFmtId="0" fontId="42" fillId="0" borderId="0" xfId="0" applyFont="1" applyAlignment="1">
      <alignment horizontal="center" wrapText="1"/>
    </xf>
    <xf numFmtId="0" fontId="12" fillId="15" borderId="4" xfId="0" applyFont="1" applyFill="1" applyBorder="1" applyAlignment="1">
      <alignment horizontal="center"/>
    </xf>
    <xf numFmtId="0" fontId="12" fillId="15" borderId="6" xfId="0" applyFont="1" applyFill="1" applyBorder="1" applyAlignment="1">
      <alignment horizontal="center"/>
    </xf>
    <xf numFmtId="0" fontId="42" fillId="0" borderId="13" xfId="0" applyFont="1" applyBorder="1" applyAlignment="1">
      <alignment horizontal="center" wrapText="1"/>
    </xf>
    <xf numFmtId="0" fontId="42" fillId="0" borderId="14" xfId="0" applyFont="1" applyBorder="1" applyAlignment="1">
      <alignment horizontal="center" wrapText="1"/>
    </xf>
    <xf numFmtId="0" fontId="28" fillId="10" borderId="4" xfId="0" applyFont="1" applyFill="1" applyBorder="1" applyAlignment="1">
      <alignment horizontal="left" vertical="center" wrapText="1"/>
    </xf>
    <xf numFmtId="0" fontId="28" fillId="10" borderId="6" xfId="0" applyFont="1" applyFill="1" applyBorder="1" applyAlignment="1">
      <alignment horizontal="left" vertical="center" wrapText="1"/>
    </xf>
    <xf numFmtId="0" fontId="33" fillId="10" borderId="6" xfId="0" applyFont="1" applyFill="1" applyBorder="1" applyAlignment="1">
      <alignment vertical="center" wrapText="1"/>
    </xf>
    <xf numFmtId="0" fontId="33" fillId="10" borderId="5" xfId="0" applyFont="1" applyFill="1" applyBorder="1" applyAlignment="1">
      <alignment vertical="center" wrapText="1"/>
    </xf>
    <xf numFmtId="0" fontId="27" fillId="0" borderId="10" xfId="0" applyFont="1" applyBorder="1" applyAlignment="1">
      <alignment horizontal="left" vertical="center"/>
    </xf>
    <xf numFmtId="0" fontId="27" fillId="0" borderId="0" xfId="0" applyFont="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left" vertical="center" wrapText="1"/>
    </xf>
    <xf numFmtId="0" fontId="27" fillId="0" borderId="7" xfId="0" applyFont="1" applyBorder="1" applyAlignment="1">
      <alignment horizontal="lef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14" xfId="0" applyFont="1" applyBorder="1" applyAlignment="1">
      <alignment horizontal="center" vertical="center"/>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26" fillId="7" borderId="4" xfId="0" applyFont="1" applyFill="1" applyBorder="1" applyAlignment="1">
      <alignment horizontal="left" vertical="center"/>
    </xf>
    <xf numFmtId="0" fontId="26" fillId="7" borderId="6" xfId="0" applyFont="1" applyFill="1" applyBorder="1" applyAlignment="1">
      <alignment horizontal="left" vertical="center"/>
    </xf>
    <xf numFmtId="0" fontId="26" fillId="7" borderId="5" xfId="0" applyFont="1" applyFill="1" applyBorder="1" applyAlignment="1">
      <alignment horizontal="left" vertical="center"/>
    </xf>
    <xf numFmtId="0" fontId="27" fillId="10" borderId="4" xfId="0" applyFont="1" applyFill="1" applyBorder="1" applyAlignment="1">
      <alignment horizontal="left" vertical="center" wrapText="1"/>
    </xf>
    <xf numFmtId="0" fontId="27" fillId="10" borderId="6" xfId="0" applyFont="1" applyFill="1" applyBorder="1" applyAlignment="1">
      <alignment horizontal="left" vertical="center" wrapText="1"/>
    </xf>
    <xf numFmtId="0" fontId="10" fillId="0" borderId="1" xfId="0" applyFont="1" applyBorder="1" applyAlignment="1">
      <alignment horizontal="left" vertical="center" wrapText="1"/>
    </xf>
    <xf numFmtId="0" fontId="13" fillId="15" borderId="1" xfId="0" applyFont="1" applyFill="1" applyBorder="1" applyAlignment="1">
      <alignment horizontal="left" vertical="center" wrapText="1"/>
    </xf>
    <xf numFmtId="0" fontId="28" fillId="0" borderId="4" xfId="0" applyFont="1" applyBorder="1" applyAlignment="1">
      <alignment horizontal="left" vertical="center" wrapText="1"/>
    </xf>
    <xf numFmtId="0" fontId="28" fillId="0" borderId="6" xfId="0" applyFont="1" applyBorder="1" applyAlignment="1">
      <alignment horizontal="left" vertical="center" wrapText="1"/>
    </xf>
    <xf numFmtId="0" fontId="33" fillId="0" borderId="6" xfId="0" applyFont="1" applyBorder="1" applyAlignment="1">
      <alignment vertical="center" wrapText="1"/>
    </xf>
    <xf numFmtId="0" fontId="33" fillId="0" borderId="5" xfId="0" applyFont="1" applyBorder="1" applyAlignment="1">
      <alignment vertical="center" wrapText="1"/>
    </xf>
    <xf numFmtId="0" fontId="0" fillId="15" borderId="4" xfId="0" applyFill="1" applyBorder="1" applyAlignment="1">
      <alignment horizontal="center"/>
    </xf>
    <xf numFmtId="0" fontId="0" fillId="15" borderId="6" xfId="0" applyFill="1" applyBorder="1" applyAlignment="1">
      <alignment horizontal="center"/>
    </xf>
    <xf numFmtId="0" fontId="0" fillId="15" borderId="5" xfId="0" applyFill="1" applyBorder="1" applyAlignment="1">
      <alignment horizontal="center"/>
    </xf>
    <xf numFmtId="0" fontId="5" fillId="15" borderId="4" xfId="0" applyFont="1" applyFill="1" applyBorder="1" applyAlignment="1">
      <alignment horizontal="center"/>
    </xf>
    <xf numFmtId="0" fontId="5" fillId="15" borderId="6" xfId="0" applyFont="1" applyFill="1" applyBorder="1" applyAlignment="1">
      <alignment horizontal="center"/>
    </xf>
    <xf numFmtId="0" fontId="5" fillId="15" borderId="5" xfId="0" applyFont="1" applyFill="1" applyBorder="1" applyAlignment="1">
      <alignment horizontal="center"/>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8" fillId="15" borderId="7" xfId="0" applyFont="1" applyFill="1" applyBorder="1" applyAlignment="1">
      <alignment horizontal="center" vertical="center" wrapText="1"/>
    </xf>
    <xf numFmtId="0" fontId="5" fillId="15" borderId="1" xfId="0" applyFont="1" applyFill="1" applyBorder="1" applyAlignment="1">
      <alignment horizontal="center"/>
    </xf>
    <xf numFmtId="0" fontId="8" fillId="0" borderId="0" xfId="0" applyFont="1" applyAlignment="1">
      <alignment horizontal="center"/>
    </xf>
    <xf numFmtId="0" fontId="8" fillId="15" borderId="1" xfId="0" applyFont="1" applyFill="1" applyBorder="1" applyAlignment="1">
      <alignment horizontal="center"/>
    </xf>
    <xf numFmtId="0" fontId="17" fillId="0" borderId="1" xfId="0" applyFont="1" applyBorder="1" applyAlignment="1">
      <alignment horizontal="left" wrapText="1"/>
    </xf>
    <xf numFmtId="0" fontId="17"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28" fillId="0" borderId="15"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6" fillId="7" borderId="4" xfId="0" applyFont="1" applyFill="1" applyBorder="1" applyAlignment="1">
      <alignment horizontal="center" vertical="center"/>
    </xf>
    <xf numFmtId="0" fontId="26" fillId="7" borderId="6" xfId="0" applyFont="1" applyFill="1" applyBorder="1" applyAlignment="1">
      <alignment horizontal="center" vertical="center"/>
    </xf>
    <xf numFmtId="0" fontId="26" fillId="7" borderId="5" xfId="0" applyFont="1" applyFill="1" applyBorder="1" applyAlignment="1">
      <alignment horizontal="center" vertical="center"/>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27" fillId="0" borderId="14" xfId="0" applyFont="1" applyBorder="1" applyAlignment="1">
      <alignment horizontal="center" vertical="center" wrapText="1"/>
    </xf>
    <xf numFmtId="0" fontId="27" fillId="0" borderId="11" xfId="0" applyFont="1" applyBorder="1" applyAlignment="1">
      <alignment vertical="center" wrapText="1"/>
    </xf>
    <xf numFmtId="0" fontId="27" fillId="0" borderId="10" xfId="0" applyFont="1" applyBorder="1" applyAlignment="1">
      <alignment vertical="center" wrapText="1"/>
    </xf>
    <xf numFmtId="0" fontId="28" fillId="0" borderId="6" xfId="0" applyFont="1" applyBorder="1" applyAlignment="1">
      <alignment horizontal="center" wrapText="1"/>
    </xf>
    <xf numFmtId="0" fontId="27" fillId="0" borderId="13" xfId="0" applyFont="1" applyBorder="1" applyAlignment="1">
      <alignment horizontal="center" wrapText="1"/>
    </xf>
    <xf numFmtId="0" fontId="27" fillId="0" borderId="14" xfId="0" applyFont="1" applyBorder="1" applyAlignment="1">
      <alignment horizontal="center" wrapText="1"/>
    </xf>
    <xf numFmtId="0" fontId="26" fillId="7" borderId="3" xfId="0" applyFont="1" applyFill="1" applyBorder="1" applyAlignment="1">
      <alignment horizontal="left" vertical="center"/>
    </xf>
    <xf numFmtId="0" fontId="27" fillId="0" borderId="1" xfId="0" applyFont="1" applyBorder="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vertical="center"/>
    </xf>
    <xf numFmtId="0" fontId="28" fillId="0" borderId="1" xfId="0" applyFont="1" applyBorder="1" applyAlignment="1">
      <alignment horizontal="center" wrapText="1"/>
    </xf>
    <xf numFmtId="0" fontId="27" fillId="0" borderId="1" xfId="0" applyFont="1" applyBorder="1" applyAlignment="1">
      <alignment horizontal="center" wrapText="1"/>
    </xf>
    <xf numFmtId="0" fontId="31" fillId="0" borderId="1" xfId="0" applyFont="1" applyBorder="1" applyAlignment="1">
      <alignment horizontal="center" wrapText="1"/>
    </xf>
    <xf numFmtId="0" fontId="31" fillId="0" borderId="6" xfId="0" applyFont="1" applyBorder="1" applyAlignment="1">
      <alignment vertical="center" wrapText="1"/>
    </xf>
    <xf numFmtId="0" fontId="31" fillId="0" borderId="5" xfId="0" applyFont="1" applyBorder="1" applyAlignment="1">
      <alignment vertical="center"/>
    </xf>
    <xf numFmtId="0" fontId="35" fillId="0" borderId="11" xfId="0" applyFont="1" applyBorder="1" applyAlignment="1">
      <alignment horizontal="left" wrapText="1"/>
    </xf>
    <xf numFmtId="0" fontId="31" fillId="0" borderId="10" xfId="0" applyFont="1" applyBorder="1" applyAlignment="1">
      <alignment wrapText="1"/>
    </xf>
    <xf numFmtId="0" fontId="13" fillId="15" borderId="4"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17" fillId="0" borderId="4" xfId="0" applyFont="1" applyBorder="1" applyAlignment="1">
      <alignment horizontal="left" wrapText="1"/>
    </xf>
    <xf numFmtId="0" fontId="17" fillId="0" borderId="6" xfId="0" applyFont="1" applyBorder="1" applyAlignment="1">
      <alignment horizontal="left" wrapText="1"/>
    </xf>
    <xf numFmtId="0" fontId="17" fillId="0" borderId="5" xfId="0" applyFont="1" applyBorder="1" applyAlignment="1">
      <alignment horizontal="left" wrapText="1"/>
    </xf>
    <xf numFmtId="0" fontId="47" fillId="15" borderId="4" xfId="0" applyFont="1" applyFill="1" applyBorder="1" applyAlignment="1">
      <alignment horizontal="center" wrapText="1"/>
    </xf>
    <xf numFmtId="0" fontId="47" fillId="15" borderId="6" xfId="0" applyFont="1" applyFill="1" applyBorder="1" applyAlignment="1">
      <alignment horizontal="center" wrapText="1"/>
    </xf>
    <xf numFmtId="0" fontId="47" fillId="15" borderId="5" xfId="0" applyFont="1" applyFill="1" applyBorder="1" applyAlignment="1">
      <alignment horizontal="center" wrapText="1"/>
    </xf>
    <xf numFmtId="0" fontId="31" fillId="0" borderId="14" xfId="0" applyFont="1" applyBorder="1" applyAlignment="1">
      <alignment horizontal="center" wrapText="1"/>
    </xf>
    <xf numFmtId="0" fontId="27" fillId="0" borderId="6" xfId="0" applyFont="1" applyBorder="1" applyAlignment="1">
      <alignment horizontal="center" wrapText="1"/>
    </xf>
    <xf numFmtId="0" fontId="27" fillId="0" borderId="0" xfId="0" applyFont="1" applyAlignment="1">
      <alignment horizont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0" fillId="4" borderId="4" xfId="0" applyFill="1" applyBorder="1" applyAlignment="1">
      <alignment horizontal="center"/>
    </xf>
    <xf numFmtId="0" fontId="0" fillId="4" borderId="6" xfId="0" applyFill="1" applyBorder="1" applyAlignment="1">
      <alignment horizontal="center"/>
    </xf>
    <xf numFmtId="0" fontId="0" fillId="4" borderId="5" xfId="0" applyFill="1" applyBorder="1" applyAlignment="1">
      <alignment horizontal="center"/>
    </xf>
    <xf numFmtId="0" fontId="27" fillId="0" borderId="5" xfId="0" applyFont="1" applyBorder="1" applyAlignment="1">
      <alignment horizontal="left" vertical="center" wrapText="1"/>
    </xf>
    <xf numFmtId="0" fontId="10" fillId="15" borderId="4" xfId="0" applyFont="1" applyFill="1" applyBorder="1" applyAlignment="1">
      <alignment horizontal="center"/>
    </xf>
    <xf numFmtId="0" fontId="10" fillId="15" borderId="6" xfId="0" applyFont="1" applyFill="1" applyBorder="1" applyAlignment="1">
      <alignment horizontal="center"/>
    </xf>
    <xf numFmtId="0" fontId="10" fillId="15" borderId="5" xfId="0" applyFont="1" applyFill="1" applyBorder="1" applyAlignment="1">
      <alignment horizontal="center"/>
    </xf>
    <xf numFmtId="0" fontId="11" fillId="16" borderId="11" xfId="0" applyFont="1" applyFill="1" applyBorder="1" applyAlignment="1">
      <alignment horizontal="left" wrapText="1"/>
    </xf>
    <xf numFmtId="0" fontId="11" fillId="16" borderId="12" xfId="0" applyFont="1" applyFill="1" applyBorder="1" applyAlignment="1">
      <alignment horizontal="left" wrapText="1"/>
    </xf>
    <xf numFmtId="0" fontId="11" fillId="16" borderId="13" xfId="0" applyFont="1" applyFill="1" applyBorder="1" applyAlignment="1">
      <alignment horizontal="left" wrapText="1"/>
    </xf>
    <xf numFmtId="0" fontId="11" fillId="16" borderId="10" xfId="0" applyFont="1" applyFill="1" applyBorder="1" applyAlignment="1">
      <alignment horizontal="left" wrapText="1"/>
    </xf>
    <xf numFmtId="0" fontId="11" fillId="16" borderId="0" xfId="0" applyFont="1" applyFill="1" applyAlignment="1">
      <alignment horizontal="left" wrapText="1"/>
    </xf>
    <xf numFmtId="0" fontId="11" fillId="16" borderId="14" xfId="0" applyFont="1" applyFill="1" applyBorder="1" applyAlignment="1">
      <alignment horizontal="left" wrapText="1"/>
    </xf>
    <xf numFmtId="0" fontId="11" fillId="16" borderId="15" xfId="0" applyFont="1" applyFill="1" applyBorder="1" applyAlignment="1">
      <alignment horizontal="left" wrapText="1"/>
    </xf>
    <xf numFmtId="0" fontId="11" fillId="16" borderId="7" xfId="0" applyFont="1" applyFill="1" applyBorder="1" applyAlignment="1">
      <alignment horizontal="left" wrapText="1"/>
    </xf>
    <xf numFmtId="0" fontId="11" fillId="16" borderId="8" xfId="0" applyFont="1" applyFill="1" applyBorder="1" applyAlignment="1">
      <alignment horizontal="left" wrapText="1"/>
    </xf>
    <xf numFmtId="0" fontId="20" fillId="15" borderId="4" xfId="0" applyFont="1" applyFill="1" applyBorder="1" applyAlignment="1">
      <alignment horizontal="center"/>
    </xf>
    <xf numFmtId="0" fontId="20" fillId="15" borderId="6" xfId="0" applyFont="1" applyFill="1" applyBorder="1" applyAlignment="1">
      <alignment horizontal="center"/>
    </xf>
    <xf numFmtId="0" fontId="20" fillId="15" borderId="5" xfId="0" applyFont="1" applyFill="1" applyBorder="1" applyAlignment="1">
      <alignment horizontal="center"/>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5" xfId="0" applyFont="1" applyBorder="1" applyAlignment="1">
      <alignment vertical="center" wrapText="1"/>
    </xf>
    <xf numFmtId="0" fontId="18" fillId="0" borderId="0" xfId="0" applyFont="1" applyAlignment="1">
      <alignment horizontal="center" vertical="center"/>
    </xf>
    <xf numFmtId="0" fontId="0" fillId="2" borderId="0" xfId="0" applyFill="1" applyAlignment="1">
      <alignment horizontal="left" wrapText="1"/>
    </xf>
    <xf numFmtId="0" fontId="0" fillId="2" borderId="0" xfId="0" applyFill="1" applyAlignment="1">
      <alignment horizontal="left"/>
    </xf>
    <xf numFmtId="0" fontId="26" fillId="7" borderId="11"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26" fillId="7" borderId="13" xfId="0" applyFont="1" applyFill="1" applyBorder="1" applyAlignment="1">
      <alignment horizontal="left" vertical="center" wrapText="1"/>
    </xf>
    <xf numFmtId="0" fontId="27" fillId="0" borderId="8" xfId="0" applyFont="1" applyBorder="1" applyAlignment="1">
      <alignment horizontal="left" vertical="center" wrapText="1"/>
    </xf>
    <xf numFmtId="0" fontId="28" fillId="0" borderId="7" xfId="0" applyFont="1" applyBorder="1" applyAlignment="1">
      <alignment horizontal="center" wrapText="1"/>
    </xf>
    <xf numFmtId="0" fontId="28" fillId="0" borderId="8" xfId="0" applyFont="1" applyBorder="1" applyAlignment="1">
      <alignment horizontal="center" wrapText="1"/>
    </xf>
    <xf numFmtId="49" fontId="28" fillId="0" borderId="7" xfId="0" applyNumberFormat="1" applyFont="1" applyBorder="1" applyAlignment="1">
      <alignment horizontal="center" wrapText="1"/>
    </xf>
    <xf numFmtId="49" fontId="27" fillId="0" borderId="0" xfId="0" applyNumberFormat="1" applyFont="1" applyAlignment="1">
      <alignment horizontal="center" wrapText="1"/>
    </xf>
    <xf numFmtId="49" fontId="27" fillId="0" borderId="14" xfId="0" applyNumberFormat="1" applyFont="1" applyBorder="1" applyAlignment="1">
      <alignment horizontal="center" wrapText="1"/>
    </xf>
    <xf numFmtId="0" fontId="26" fillId="7" borderId="11" xfId="0" applyFont="1" applyFill="1" applyBorder="1" applyAlignment="1">
      <alignment horizontal="left" vertical="center"/>
    </xf>
    <xf numFmtId="0" fontId="26" fillId="7" borderId="12" xfId="0" applyFont="1" applyFill="1" applyBorder="1" applyAlignment="1">
      <alignment horizontal="left" vertical="center"/>
    </xf>
    <xf numFmtId="0" fontId="26" fillId="7" borderId="13" xfId="0" applyFont="1" applyFill="1" applyBorder="1" applyAlignment="1">
      <alignment horizontal="left" vertical="center"/>
    </xf>
    <xf numFmtId="0" fontId="34" fillId="9" borderId="4"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 xfId="0" applyFont="1" applyFill="1" applyBorder="1" applyAlignment="1">
      <alignment horizontal="left" vertical="top" wrapText="1"/>
    </xf>
    <xf numFmtId="0" fontId="28" fillId="0" borderId="12" xfId="0" applyFont="1" applyBorder="1" applyAlignment="1">
      <alignment horizontal="center" wrapText="1"/>
    </xf>
    <xf numFmtId="0" fontId="28" fillId="0" borderId="0" xfId="0" applyFont="1" applyAlignment="1">
      <alignment horizontal="center" wrapText="1"/>
    </xf>
    <xf numFmtId="0" fontId="27" fillId="0" borderId="12" xfId="0" applyFont="1" applyBorder="1" applyAlignment="1">
      <alignment horizontal="center" wrapText="1"/>
    </xf>
    <xf numFmtId="0" fontId="0" fillId="0" borderId="12" xfId="0" applyBorder="1" applyAlignment="1">
      <alignment horizontal="center"/>
    </xf>
    <xf numFmtId="0" fontId="0" fillId="0" borderId="0" xfId="0" applyAlignment="1">
      <alignment horizontal="center"/>
    </xf>
    <xf numFmtId="0" fontId="27" fillId="0" borderId="11" xfId="0" applyFont="1" applyBorder="1" applyAlignment="1">
      <alignment horizontal="left" vertical="center" wrapText="1"/>
    </xf>
    <xf numFmtId="0" fontId="27" fillId="0" borderId="10" xfId="0" applyFont="1" applyBorder="1" applyAlignment="1">
      <alignment horizontal="center" wrapText="1"/>
    </xf>
    <xf numFmtId="0" fontId="49" fillId="12" borderId="7" xfId="0" applyFont="1" applyFill="1" applyBorder="1" applyAlignment="1">
      <alignment horizontal="center" wrapText="1"/>
    </xf>
    <xf numFmtId="0" fontId="21" fillId="15" borderId="0" xfId="0" applyFont="1" applyFill="1"/>
    <xf numFmtId="0" fontId="21" fillId="15" borderId="0" xfId="0" applyFont="1" applyFill="1" applyAlignment="1">
      <alignment wrapText="1"/>
    </xf>
    <xf numFmtId="0" fontId="42" fillId="15" borderId="0" xfId="0" applyFont="1" applyFill="1"/>
    <xf numFmtId="0" fontId="21" fillId="15" borderId="0" xfId="0" applyFont="1" applyFill="1" applyAlignment="1">
      <alignment horizontal="center"/>
    </xf>
    <xf numFmtId="0" fontId="50" fillId="10" borderId="1" xfId="0" applyFont="1" applyFill="1" applyBorder="1" applyAlignment="1">
      <alignment horizontal="center"/>
    </xf>
    <xf numFmtId="0" fontId="8" fillId="10" borderId="13" xfId="0" applyFont="1" applyFill="1" applyBorder="1" applyAlignment="1">
      <alignment horizontal="left" vertical="top" wrapText="1"/>
    </xf>
    <xf numFmtId="0" fontId="8" fillId="10" borderId="2" xfId="0" applyFont="1" applyFill="1" applyBorder="1" applyAlignment="1">
      <alignment horizontal="left" vertical="top" wrapText="1"/>
    </xf>
    <xf numFmtId="0" fontId="8" fillId="10" borderId="2" xfId="0" applyFont="1" applyFill="1" applyBorder="1" applyAlignment="1">
      <alignment horizontal="left" vertical="top"/>
    </xf>
    <xf numFmtId="0" fontId="8" fillId="10" borderId="4" xfId="0" applyFont="1" applyFill="1" applyBorder="1" applyAlignment="1">
      <alignment horizontal="left" vertical="top"/>
    </xf>
    <xf numFmtId="0" fontId="8" fillId="10" borderId="11" xfId="0" applyFont="1" applyFill="1" applyBorder="1" applyAlignment="1">
      <alignment horizontal="left" vertical="top"/>
    </xf>
    <xf numFmtId="0" fontId="8" fillId="10" borderId="12" xfId="0" applyFont="1" applyFill="1" applyBorder="1" applyAlignment="1">
      <alignment horizontal="left" vertical="top"/>
    </xf>
    <xf numFmtId="0" fontId="8" fillId="10" borderId="13" xfId="0" applyFont="1" applyFill="1" applyBorder="1" applyAlignment="1">
      <alignment horizontal="left" vertical="top"/>
    </xf>
    <xf numFmtId="0" fontId="43" fillId="10" borderId="2" xfId="0" applyFont="1" applyFill="1" applyBorder="1" applyAlignment="1">
      <alignment horizontal="left" vertical="top"/>
    </xf>
    <xf numFmtId="0" fontId="21" fillId="10" borderId="2" xfId="0" applyFont="1" applyFill="1" applyBorder="1" applyAlignment="1">
      <alignment horizontal="left" vertical="top"/>
    </xf>
    <xf numFmtId="0" fontId="21" fillId="10" borderId="2" xfId="0" applyFont="1" applyFill="1" applyBorder="1" applyAlignment="1">
      <alignment horizontal="left" vertical="top" wrapText="1"/>
    </xf>
    <xf numFmtId="0" fontId="21" fillId="10" borderId="1" xfId="0" applyFont="1" applyFill="1" applyBorder="1" applyAlignment="1">
      <alignment horizontal="left" vertical="top" wrapText="1"/>
    </xf>
    <xf numFmtId="0" fontId="21" fillId="11" borderId="8" xfId="0" applyFont="1" applyFill="1" applyBorder="1" applyAlignment="1">
      <alignment horizontal="left" vertical="top" wrapText="1"/>
    </xf>
    <xf numFmtId="0" fontId="21" fillId="11" borderId="3" xfId="0" applyFont="1" applyFill="1" applyBorder="1" applyAlignment="1">
      <alignment horizontal="left" vertical="top" wrapText="1"/>
    </xf>
    <xf numFmtId="0" fontId="21" fillId="11" borderId="9" xfId="0" applyFont="1" applyFill="1" applyBorder="1" applyAlignment="1">
      <alignment horizontal="left" vertical="top" wrapText="1"/>
    </xf>
    <xf numFmtId="0" fontId="21" fillId="11" borderId="9" xfId="0" applyFont="1" applyFill="1" applyBorder="1" applyAlignment="1">
      <alignment horizontal="left" vertical="top"/>
    </xf>
    <xf numFmtId="0" fontId="21" fillId="11" borderId="1" xfId="0" applyFont="1" applyFill="1" applyBorder="1" applyAlignment="1">
      <alignment horizontal="left" vertical="top" wrapText="1"/>
    </xf>
    <xf numFmtId="0" fontId="21" fillId="11" borderId="1" xfId="0" applyFont="1" applyFill="1" applyBorder="1" applyAlignment="1">
      <alignment horizontal="left" vertical="top"/>
    </xf>
    <xf numFmtId="0" fontId="42" fillId="11" borderId="3" xfId="0" applyFont="1" applyFill="1" applyBorder="1" applyAlignment="1">
      <alignment horizontal="left" vertical="top"/>
    </xf>
    <xf numFmtId="0" fontId="21" fillId="10" borderId="3" xfId="0" applyFont="1" applyFill="1" applyBorder="1" applyAlignment="1">
      <alignment horizontal="left" vertical="top"/>
    </xf>
    <xf numFmtId="0" fontId="21" fillId="10" borderId="3" xfId="0" applyFont="1" applyFill="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51" fillId="0" borderId="1" xfId="7" applyFont="1" applyBorder="1" applyAlignment="1" applyProtection="1">
      <alignment horizontal="left" vertical="top" wrapText="1"/>
    </xf>
    <xf numFmtId="0" fontId="52" fillId="0" borderId="1" xfId="0" applyFont="1" applyBorder="1" applyAlignment="1">
      <alignment horizontal="left" vertical="top" wrapText="1"/>
    </xf>
    <xf numFmtId="0" fontId="53" fillId="13" borderId="1" xfId="0" applyFont="1" applyFill="1" applyBorder="1" applyAlignment="1">
      <alignment horizontal="left" vertical="top"/>
    </xf>
    <xf numFmtId="0" fontId="54" fillId="0" borderId="1" xfId="0" applyFont="1" applyBorder="1" applyAlignment="1">
      <alignment horizontal="left" vertical="top" wrapText="1"/>
    </xf>
    <xf numFmtId="0" fontId="55" fillId="0" borderId="1" xfId="7" applyFont="1" applyBorder="1" applyAlignment="1" applyProtection="1">
      <alignment horizontal="left" vertical="top" wrapText="1"/>
    </xf>
    <xf numFmtId="0" fontId="21" fillId="0" borderId="2" xfId="0" applyFont="1" applyBorder="1" applyAlignment="1">
      <alignment horizontal="left" vertical="top" wrapText="1"/>
    </xf>
    <xf numFmtId="0" fontId="21" fillId="0" borderId="5" xfId="0" applyFont="1" applyBorder="1" applyAlignment="1">
      <alignment horizontal="left" vertical="top" wrapText="1"/>
    </xf>
    <xf numFmtId="0" fontId="21" fillId="0" borderId="9" xfId="0" applyFont="1" applyBorder="1" applyAlignment="1">
      <alignment horizontal="left" vertical="top" wrapText="1"/>
    </xf>
    <xf numFmtId="0" fontId="42" fillId="0" borderId="1" xfId="0" applyFont="1" applyBorder="1" applyAlignment="1">
      <alignment horizontal="left" vertical="top"/>
    </xf>
    <xf numFmtId="0" fontId="21" fillId="0" borderId="3" xfId="0" applyFont="1" applyBorder="1" applyAlignment="1">
      <alignment horizontal="left" vertical="top" wrapText="1"/>
    </xf>
    <xf numFmtId="0" fontId="21" fillId="2" borderId="1" xfId="0" applyFont="1" applyFill="1" applyBorder="1" applyAlignment="1">
      <alignment horizontal="left" vertical="top" wrapText="1"/>
    </xf>
    <xf numFmtId="0" fontId="56" fillId="0" borderId="1" xfId="7" applyFont="1" applyBorder="1" applyAlignment="1" applyProtection="1">
      <alignment horizontal="left" vertical="top" wrapText="1"/>
    </xf>
    <xf numFmtId="0" fontId="8" fillId="0" borderId="1" xfId="0" applyFont="1" applyBorder="1" applyAlignment="1">
      <alignment horizontal="left" vertical="top" wrapText="1"/>
    </xf>
    <xf numFmtId="0" fontId="58" fillId="0" borderId="1" xfId="7" applyFont="1" applyBorder="1" applyAlignment="1" applyProtection="1">
      <alignment horizontal="left" vertical="top" wrapText="1"/>
    </xf>
    <xf numFmtId="0" fontId="47" fillId="4" borderId="1" xfId="0" applyFont="1" applyFill="1" applyBorder="1" applyAlignment="1">
      <alignment horizontal="left" vertical="center" wrapText="1"/>
    </xf>
    <xf numFmtId="0" fontId="21" fillId="15" borderId="11" xfId="0" applyFont="1" applyFill="1" applyBorder="1"/>
    <xf numFmtId="0" fontId="21" fillId="15" borderId="12" xfId="0" applyFont="1" applyFill="1" applyBorder="1"/>
    <xf numFmtId="0" fontId="21" fillId="15" borderId="13" xfId="0" applyFont="1" applyFill="1" applyBorder="1"/>
    <xf numFmtId="0" fontId="21" fillId="15" borderId="10" xfId="0" applyFont="1" applyFill="1" applyBorder="1"/>
    <xf numFmtId="0" fontId="21" fillId="15" borderId="0" xfId="0" applyFont="1" applyFill="1" applyBorder="1"/>
    <xf numFmtId="0" fontId="21" fillId="15" borderId="14" xfId="0" applyFont="1" applyFill="1" applyBorder="1"/>
    <xf numFmtId="0" fontId="21" fillId="15" borderId="15" xfId="0" applyFont="1" applyFill="1" applyBorder="1"/>
    <xf numFmtId="0" fontId="21" fillId="15" borderId="7" xfId="0" applyFont="1" applyFill="1" applyBorder="1"/>
    <xf numFmtId="0" fontId="21" fillId="15" borderId="8" xfId="0" applyFont="1" applyFill="1" applyBorder="1"/>
    <xf numFmtId="0" fontId="47" fillId="0" borderId="0" xfId="0" applyFont="1" applyAlignment="1">
      <alignment horizontal="center"/>
    </xf>
    <xf numFmtId="0" fontId="46" fillId="0" borderId="0" xfId="0" applyFont="1"/>
    <xf numFmtId="0" fontId="8" fillId="4" borderId="2" xfId="0" applyFont="1" applyFill="1" applyBorder="1" applyAlignment="1">
      <alignment horizontal="center" vertical="center" wrapText="1"/>
    </xf>
    <xf numFmtId="0" fontId="8" fillId="4" borderId="2" xfId="0" applyFont="1" applyFill="1" applyBorder="1" applyAlignment="1">
      <alignment vertical="center" wrapText="1"/>
    </xf>
    <xf numFmtId="0" fontId="21" fillId="0" borderId="1" xfId="0" applyFont="1" applyBorder="1" applyAlignment="1">
      <alignment horizontal="center" vertical="top" wrapText="1"/>
    </xf>
    <xf numFmtId="1"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1" fontId="59" fillId="0" borderId="1" xfId="0" applyNumberFormat="1" applyFont="1" applyBorder="1" applyAlignment="1">
      <alignment horizontal="center"/>
    </xf>
    <xf numFmtId="0" fontId="28" fillId="0" borderId="0" xfId="0" applyFont="1"/>
    <xf numFmtId="0" fontId="28" fillId="0" borderId="0" xfId="0" applyFont="1" applyAlignment="1">
      <alignment horizontal="center"/>
    </xf>
    <xf numFmtId="0" fontId="27" fillId="0" borderId="0" xfId="0" applyFont="1" applyAlignment="1">
      <alignment horizontal="center"/>
    </xf>
    <xf numFmtId="1" fontId="27" fillId="0" borderId="1" xfId="0" applyNumberFormat="1" applyFont="1" applyBorder="1" applyAlignment="1">
      <alignment horizontal="center"/>
    </xf>
    <xf numFmtId="0" fontId="52" fillId="0" borderId="1" xfId="0" applyFont="1" applyBorder="1" applyAlignment="1">
      <alignment horizontal="center"/>
    </xf>
    <xf numFmtId="1" fontId="59" fillId="0" borderId="1" xfId="0" applyNumberFormat="1" applyFont="1" applyFill="1" applyBorder="1" applyAlignment="1">
      <alignment horizontal="center"/>
    </xf>
    <xf numFmtId="0" fontId="8" fillId="0" borderId="11" xfId="0" applyFont="1" applyBorder="1"/>
    <xf numFmtId="0" fontId="8" fillId="0" borderId="12" xfId="0" applyFont="1" applyBorder="1"/>
    <xf numFmtId="0" fontId="8" fillId="0" borderId="13" xfId="0" applyFont="1" applyBorder="1"/>
    <xf numFmtId="0" fontId="17" fillId="0" borderId="0" xfId="0" applyFont="1" applyAlignment="1">
      <alignment wrapText="1"/>
    </xf>
    <xf numFmtId="0" fontId="8" fillId="0" borderId="15" xfId="0" applyFont="1" applyBorder="1" applyAlignment="1">
      <alignment horizontal="left"/>
    </xf>
    <xf numFmtId="0" fontId="8" fillId="0" borderId="7" xfId="0" applyFont="1" applyBorder="1" applyAlignment="1">
      <alignment horizontal="left"/>
    </xf>
    <xf numFmtId="0" fontId="8" fillId="0" borderId="8" xfId="0" applyFont="1" applyBorder="1" applyAlignment="1">
      <alignment horizontal="left"/>
    </xf>
    <xf numFmtId="0" fontId="8" fillId="15" borderId="4" xfId="0" applyFont="1" applyFill="1" applyBorder="1" applyAlignment="1">
      <alignment horizontal="center" wrapText="1"/>
    </xf>
    <xf numFmtId="0" fontId="8" fillId="15" borderId="6" xfId="0" applyFont="1" applyFill="1" applyBorder="1" applyAlignment="1">
      <alignment horizontal="center" wrapText="1"/>
    </xf>
    <xf numFmtId="0" fontId="8" fillId="15" borderId="5" xfId="0" applyFont="1" applyFill="1" applyBorder="1" applyAlignment="1">
      <alignment horizont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xf numFmtId="0" fontId="21" fillId="0" borderId="1" xfId="0" applyFont="1" applyBorder="1" applyAlignment="1">
      <alignment wrapText="1"/>
    </xf>
    <xf numFmtId="3" fontId="21" fillId="0" borderId="1" xfId="0" applyNumberFormat="1" applyFont="1" applyBorder="1" applyAlignment="1">
      <alignment horizontal="right" wrapText="1"/>
    </xf>
    <xf numFmtId="3" fontId="21" fillId="0" borderId="1" xfId="0" applyNumberFormat="1" applyFont="1" applyBorder="1" applyAlignment="1">
      <alignment horizontal="right"/>
    </xf>
    <xf numFmtId="3" fontId="21" fillId="0" borderId="1" xfId="0" applyNumberFormat="1" applyFont="1" applyBorder="1"/>
    <xf numFmtId="0" fontId="21" fillId="0" borderId="1" xfId="0" applyFont="1" applyBorder="1"/>
    <xf numFmtId="0" fontId="21" fillId="0" borderId="1" xfId="0" applyFont="1" applyBorder="1" applyAlignment="1">
      <alignment horizontal="right" wrapText="1"/>
    </xf>
    <xf numFmtId="0" fontId="21" fillId="0" borderId="1" xfId="0" applyFont="1" applyBorder="1" applyAlignment="1">
      <alignment horizontal="right"/>
    </xf>
    <xf numFmtId="0" fontId="52" fillId="0" borderId="1" xfId="0" applyFont="1" applyBorder="1" applyAlignment="1">
      <alignment wrapText="1"/>
    </xf>
    <xf numFmtId="0" fontId="21" fillId="0" borderId="1" xfId="0" applyFont="1" applyBorder="1" applyAlignment="1">
      <alignment vertical="top" wrapText="1"/>
    </xf>
    <xf numFmtId="0" fontId="21" fillId="0" borderId="12" xfId="0" applyFont="1" applyBorder="1"/>
    <xf numFmtId="0" fontId="56" fillId="0" borderId="0" xfId="7" applyFont="1" applyAlignment="1" applyProtection="1"/>
    <xf numFmtId="0" fontId="8" fillId="15" borderId="4" xfId="0" applyFont="1" applyFill="1" applyBorder="1" applyAlignment="1">
      <alignment horizontal="center" vertical="center"/>
    </xf>
    <xf numFmtId="0" fontId="8" fillId="15" borderId="6" xfId="0" applyFont="1" applyFill="1" applyBorder="1" applyAlignment="1">
      <alignment horizontal="center" vertical="center"/>
    </xf>
    <xf numFmtId="0" fontId="8" fillId="15" borderId="5" xfId="0" applyFont="1" applyFill="1" applyBorder="1" applyAlignment="1">
      <alignment horizontal="center" vertical="center"/>
    </xf>
    <xf numFmtId="0" fontId="60" fillId="0" borderId="1" xfId="0" applyFont="1" applyBorder="1" applyAlignment="1">
      <alignment wrapText="1"/>
    </xf>
    <xf numFmtId="0" fontId="60" fillId="0" borderId="1" xfId="0" applyFont="1" applyBorder="1"/>
    <xf numFmtId="0" fontId="21" fillId="0" borderId="1" xfId="0" applyFont="1" applyBorder="1" applyAlignment="1">
      <alignment vertical="center" wrapText="1"/>
    </xf>
    <xf numFmtId="0" fontId="21" fillId="0" borderId="1" xfId="0" applyFont="1" applyBorder="1" applyAlignment="1">
      <alignment vertical="center"/>
    </xf>
    <xf numFmtId="0" fontId="8" fillId="0" borderId="12" xfId="0" applyFont="1" applyBorder="1" applyAlignment="1">
      <alignment horizontal="left"/>
    </xf>
    <xf numFmtId="0" fontId="60" fillId="0" borderId="1" xfId="0" applyFont="1" applyBorder="1" applyAlignment="1">
      <alignment horizontal="center" vertical="center"/>
    </xf>
    <xf numFmtId="0" fontId="2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 fontId="21" fillId="0" borderId="1" xfId="0" applyNumberFormat="1" applyFont="1" applyBorder="1" applyAlignment="1">
      <alignment vertical="center"/>
    </xf>
    <xf numFmtId="0" fontId="21" fillId="0" borderId="1" xfId="0" applyFont="1" applyBorder="1" applyAlignment="1">
      <alignment horizontal="right" vertical="center" wrapText="1"/>
    </xf>
    <xf numFmtId="0" fontId="21" fillId="0" borderId="1" xfId="0" applyFont="1" applyBorder="1" applyAlignment="1">
      <alignment horizontal="right" vertical="center"/>
    </xf>
    <xf numFmtId="0" fontId="21" fillId="0" borderId="1" xfId="0" applyFont="1" applyFill="1" applyBorder="1" applyAlignment="1">
      <alignment vertical="center"/>
    </xf>
    <xf numFmtId="3" fontId="21" fillId="0" borderId="1" xfId="0" applyNumberFormat="1" applyFont="1" applyBorder="1" applyAlignment="1">
      <alignment vertical="center" wrapText="1"/>
    </xf>
    <xf numFmtId="41" fontId="21" fillId="0" borderId="1" xfId="134" applyNumberFormat="1" applyFont="1" applyBorder="1" applyAlignment="1">
      <alignment vertical="center"/>
    </xf>
    <xf numFmtId="41" fontId="21" fillId="0" borderId="1" xfId="134" applyNumberFormat="1" applyFont="1" applyFill="1" applyBorder="1" applyAlignment="1">
      <alignment vertical="center"/>
    </xf>
    <xf numFmtId="3" fontId="21"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xf>
    <xf numFmtId="41" fontId="21" fillId="0" borderId="1" xfId="134" applyNumberFormat="1" applyFont="1" applyBorder="1" applyAlignment="1">
      <alignment horizontal="center" vertical="center"/>
    </xf>
    <xf numFmtId="41" fontId="21" fillId="0" borderId="1" xfId="134" applyNumberFormat="1" applyFont="1" applyFill="1" applyBorder="1" applyAlignment="1">
      <alignment horizontal="center" vertical="center"/>
    </xf>
    <xf numFmtId="0" fontId="21" fillId="0" borderId="1" xfId="0" applyFont="1" applyBorder="1" applyAlignment="1">
      <alignment horizontal="center" vertical="center"/>
    </xf>
    <xf numFmtId="4" fontId="21" fillId="0" borderId="1" xfId="0" applyNumberFormat="1" applyFont="1" applyBorder="1" applyAlignment="1">
      <alignment horizontal="center" vertical="center"/>
    </xf>
    <xf numFmtId="164"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8" fillId="15" borderId="4" xfId="0" applyFont="1" applyFill="1" applyBorder="1" applyAlignment="1">
      <alignment horizontal="center"/>
    </xf>
    <xf numFmtId="0" fontId="8" fillId="15" borderId="6" xfId="0" applyFont="1" applyFill="1" applyBorder="1" applyAlignment="1">
      <alignment horizontal="center"/>
    </xf>
    <xf numFmtId="0" fontId="8" fillId="15" borderId="5" xfId="0" applyFont="1" applyFill="1" applyBorder="1" applyAlignment="1">
      <alignment horizontal="center"/>
    </xf>
    <xf numFmtId="0" fontId="47" fillId="15" borderId="1" xfId="0" applyFont="1" applyFill="1" applyBorder="1" applyAlignment="1">
      <alignment horizontal="center" vertical="center" wrapText="1"/>
    </xf>
    <xf numFmtId="0" fontId="61" fillId="15" borderId="4" xfId="0" applyFont="1" applyFill="1" applyBorder="1" applyAlignment="1">
      <alignment horizontal="center"/>
    </xf>
    <xf numFmtId="0" fontId="61" fillId="15" borderId="6" xfId="0" applyFont="1" applyFill="1" applyBorder="1" applyAlignment="1">
      <alignment horizontal="center"/>
    </xf>
    <xf numFmtId="0" fontId="61" fillId="15" borderId="5" xfId="0" applyFont="1" applyFill="1" applyBorder="1" applyAlignment="1">
      <alignment horizontal="center"/>
    </xf>
    <xf numFmtId="0" fontId="8" fillId="7" borderId="4" xfId="0" applyFont="1" applyFill="1" applyBorder="1" applyAlignment="1">
      <alignment horizontal="left" vertical="center"/>
    </xf>
    <xf numFmtId="0" fontId="8" fillId="7" borderId="6" xfId="0" applyFont="1" applyFill="1" applyBorder="1" applyAlignment="1">
      <alignment horizontal="left" vertical="center"/>
    </xf>
    <xf numFmtId="0" fontId="8" fillId="7" borderId="5" xfId="0" applyFont="1" applyFill="1" applyBorder="1" applyAlignment="1">
      <alignment horizontal="left" vertical="center"/>
    </xf>
    <xf numFmtId="165" fontId="21" fillId="0" borderId="0" xfId="91" applyNumberFormat="1" applyFont="1" applyAlignment="1">
      <alignment horizontal="right" vertical="top"/>
    </xf>
    <xf numFmtId="165" fontId="21" fillId="0" borderId="0" xfId="92" applyNumberFormat="1" applyFont="1" applyAlignment="1">
      <alignment horizontal="right" vertical="top"/>
    </xf>
    <xf numFmtId="165" fontId="21" fillId="0" borderId="0" xfId="93" applyNumberFormat="1" applyFont="1" applyAlignment="1">
      <alignment horizontal="right" vertical="top"/>
    </xf>
    <xf numFmtId="166" fontId="21" fillId="0" borderId="14" xfId="94" applyNumberFormat="1" applyFont="1" applyBorder="1" applyAlignment="1">
      <alignment horizontal="right" vertical="top"/>
    </xf>
    <xf numFmtId="165" fontId="21" fillId="0" borderId="0" xfId="95" applyNumberFormat="1" applyFont="1" applyAlignment="1">
      <alignment horizontal="right" vertical="top"/>
    </xf>
    <xf numFmtId="165" fontId="21" fillId="0" borderId="0" xfId="96" applyNumberFormat="1" applyFont="1" applyAlignment="1">
      <alignment horizontal="right" vertical="top"/>
    </xf>
    <xf numFmtId="165" fontId="21" fillId="0" borderId="0" xfId="97" applyNumberFormat="1" applyFont="1" applyAlignment="1">
      <alignment horizontal="right" vertical="top"/>
    </xf>
    <xf numFmtId="166" fontId="21" fillId="0" borderId="14" xfId="98" applyNumberFormat="1" applyFont="1" applyBorder="1" applyAlignment="1">
      <alignment horizontal="right" vertical="top"/>
    </xf>
    <xf numFmtId="165" fontId="21" fillId="0" borderId="7" xfId="95" applyNumberFormat="1" applyFont="1" applyBorder="1" applyAlignment="1">
      <alignment horizontal="right" vertical="top"/>
    </xf>
    <xf numFmtId="165" fontId="21" fillId="0" borderId="7" xfId="96" applyNumberFormat="1" applyFont="1" applyBorder="1" applyAlignment="1">
      <alignment horizontal="right" vertical="top"/>
    </xf>
    <xf numFmtId="165" fontId="21" fillId="0" borderId="7" xfId="97" applyNumberFormat="1" applyFont="1" applyBorder="1" applyAlignment="1">
      <alignment horizontal="right" vertical="top"/>
    </xf>
    <xf numFmtId="166" fontId="21" fillId="0" borderId="8" xfId="98" applyNumberFormat="1" applyFont="1" applyBorder="1" applyAlignment="1">
      <alignment horizontal="right" vertical="top"/>
    </xf>
    <xf numFmtId="0" fontId="47" fillId="15" borderId="1" xfId="0" applyFont="1" applyFill="1" applyBorder="1" applyAlignment="1">
      <alignment horizontal="center"/>
    </xf>
    <xf numFmtId="0" fontId="8" fillId="0" borderId="1" xfId="0" applyFont="1" applyBorder="1" applyAlignment="1">
      <alignment horizontal="justify" wrapText="1"/>
    </xf>
    <xf numFmtId="0" fontId="8" fillId="0" borderId="1" xfId="0" applyFont="1" applyBorder="1" applyAlignment="1">
      <alignment horizontal="center"/>
    </xf>
    <xf numFmtId="0" fontId="21" fillId="0" borderId="1" xfId="0" applyFont="1" applyBorder="1" applyAlignment="1">
      <alignment horizontal="justify"/>
    </xf>
    <xf numFmtId="165" fontId="31" fillId="0" borderId="1" xfId="95" applyNumberFormat="1" applyFont="1" applyBorder="1" applyAlignment="1">
      <alignment horizontal="right" vertical="top"/>
    </xf>
    <xf numFmtId="165" fontId="31" fillId="0" borderId="1" xfId="91" applyNumberFormat="1" applyFont="1" applyBorder="1" applyAlignment="1">
      <alignment horizontal="right" vertical="top"/>
    </xf>
    <xf numFmtId="165" fontId="31" fillId="0" borderId="1" xfId="96" applyNumberFormat="1" applyFont="1" applyBorder="1" applyAlignment="1">
      <alignment horizontal="right" vertical="top"/>
    </xf>
    <xf numFmtId="165" fontId="31" fillId="0" borderId="1" xfId="92" applyNumberFormat="1" applyFont="1" applyBorder="1" applyAlignment="1">
      <alignment horizontal="right" vertical="top"/>
    </xf>
    <xf numFmtId="165" fontId="31" fillId="0" borderId="1" xfId="97" applyNumberFormat="1" applyFont="1" applyBorder="1" applyAlignment="1">
      <alignment horizontal="right" vertical="top"/>
    </xf>
    <xf numFmtId="165" fontId="31" fillId="0" borderId="1" xfId="93" applyNumberFormat="1" applyFont="1" applyBorder="1" applyAlignment="1">
      <alignment horizontal="right" vertical="top"/>
    </xf>
    <xf numFmtId="0" fontId="21" fillId="0" borderId="1" xfId="0" applyFont="1" applyBorder="1" applyAlignment="1">
      <alignment horizontal="justify" wrapText="1"/>
    </xf>
    <xf numFmtId="0" fontId="21" fillId="0" borderId="1" xfId="0" applyFont="1" applyBorder="1" applyAlignment="1">
      <alignment horizontal="right" vertical="top"/>
    </xf>
    <xf numFmtId="0" fontId="21" fillId="0" borderId="2" xfId="0" applyFont="1" applyBorder="1" applyAlignment="1">
      <alignment horizontal="justify"/>
    </xf>
    <xf numFmtId="0" fontId="21" fillId="0" borderId="2" xfId="0" applyFont="1" applyBorder="1" applyAlignment="1">
      <alignment horizontal="right"/>
    </xf>
    <xf numFmtId="165" fontId="31" fillId="0" borderId="2" xfId="97" applyNumberFormat="1" applyFont="1" applyBorder="1" applyAlignment="1">
      <alignment horizontal="right" vertical="top"/>
    </xf>
    <xf numFmtId="0" fontId="21" fillId="0" borderId="4" xfId="0" applyFont="1" applyBorder="1" applyAlignment="1">
      <alignment horizontal="center"/>
    </xf>
    <xf numFmtId="0" fontId="21" fillId="0" borderId="6" xfId="0" applyFont="1" applyBorder="1" applyAlignment="1">
      <alignment horizontal="center"/>
    </xf>
    <xf numFmtId="0" fontId="52" fillId="0" borderId="6" xfId="0" applyFont="1" applyBorder="1"/>
    <xf numFmtId="0" fontId="52" fillId="0" borderId="5" xfId="0" applyFont="1" applyBorder="1"/>
    <xf numFmtId="0" fontId="21" fillId="0" borderId="15" xfId="0" applyFont="1" applyBorder="1" applyAlignment="1">
      <alignment horizontal="left"/>
    </xf>
    <xf numFmtId="0" fontId="21" fillId="0" borderId="7" xfId="0" applyFont="1" applyBorder="1" applyAlignment="1">
      <alignment horizontal="left"/>
    </xf>
    <xf numFmtId="0" fontId="21" fillId="0" borderId="8" xfId="0" applyFont="1" applyBorder="1" applyAlignment="1">
      <alignment horizontal="left"/>
    </xf>
    <xf numFmtId="0" fontId="21" fillId="0" borderId="0" xfId="0" applyFont="1" applyAlignment="1">
      <alignment horizontal="center"/>
    </xf>
    <xf numFmtId="0" fontId="55" fillId="0" borderId="0" xfId="7" applyFont="1" applyAlignment="1" applyProtection="1"/>
    <xf numFmtId="0" fontId="0" fillId="0" borderId="12" xfId="0" applyBorder="1" applyAlignment="1"/>
    <xf numFmtId="0" fontId="47" fillId="10" borderId="4" xfId="0" applyFont="1" applyFill="1" applyBorder="1" applyAlignment="1">
      <alignment horizontal="center"/>
    </xf>
    <xf numFmtId="0" fontId="47" fillId="10" borderId="6" xfId="0" applyFont="1" applyFill="1" applyBorder="1" applyAlignment="1">
      <alignment horizontal="center"/>
    </xf>
    <xf numFmtId="0" fontId="47" fillId="10" borderId="5" xfId="0" applyFont="1" applyFill="1" applyBorder="1" applyAlignment="1">
      <alignment horizontal="center"/>
    </xf>
    <xf numFmtId="0" fontId="8" fillId="10" borderId="3" xfId="0" applyFont="1" applyFill="1" applyBorder="1" applyAlignment="1">
      <alignment horizontal="justify" wrapText="1"/>
    </xf>
    <xf numFmtId="0" fontId="8" fillId="10" borderId="3" xfId="0" applyFont="1" applyFill="1" applyBorder="1" applyAlignment="1">
      <alignment horizontal="center" vertical="center" wrapText="1"/>
    </xf>
    <xf numFmtId="0" fontId="47" fillId="15" borderId="1" xfId="0" applyFont="1" applyFill="1" applyBorder="1" applyAlignment="1">
      <alignment horizontal="left" vertical="center" wrapText="1"/>
    </xf>
    <xf numFmtId="0" fontId="42" fillId="0" borderId="1" xfId="0" applyFont="1" applyBorder="1" applyAlignment="1">
      <alignment horizontal="center"/>
    </xf>
    <xf numFmtId="0" fontId="62" fillId="0" borderId="0" xfId="0" applyFont="1"/>
    <xf numFmtId="0" fontId="42" fillId="0" borderId="1" xfId="0" applyFont="1" applyBorder="1" applyAlignment="1">
      <alignment horizontal="center" wrapText="1"/>
    </xf>
    <xf numFmtId="2" fontId="21" fillId="0" borderId="1" xfId="0" applyNumberFormat="1" applyFont="1" applyBorder="1" applyAlignment="1">
      <alignment horizontal="center" wrapText="1"/>
    </xf>
    <xf numFmtId="0" fontId="21" fillId="0" borderId="0" xfId="0" applyFont="1" applyAlignment="1">
      <alignment horizontal="left" vertical="top"/>
    </xf>
    <xf numFmtId="0" fontId="56" fillId="0" borderId="0" xfId="7" applyFont="1" applyBorder="1" applyAlignment="1" applyProtection="1"/>
    <xf numFmtId="0" fontId="8" fillId="10" borderId="4" xfId="0" applyFont="1" applyFill="1" applyBorder="1" applyAlignment="1">
      <alignment horizontal="center" wrapText="1"/>
    </xf>
    <xf numFmtId="0" fontId="8" fillId="10" borderId="6" xfId="0" applyFont="1" applyFill="1" applyBorder="1" applyAlignment="1">
      <alignment horizontal="center" wrapText="1"/>
    </xf>
    <xf numFmtId="0" fontId="8" fillId="10" borderId="5" xfId="0" applyFont="1" applyFill="1" applyBorder="1" applyAlignment="1">
      <alignment horizontal="center" wrapText="1"/>
    </xf>
    <xf numFmtId="0" fontId="8" fillId="10" borderId="1" xfId="0" applyFont="1" applyFill="1" applyBorder="1" applyAlignment="1">
      <alignment wrapText="1"/>
    </xf>
    <xf numFmtId="0" fontId="8" fillId="10" borderId="1" xfId="0" applyFont="1" applyFill="1" applyBorder="1" applyAlignment="1">
      <alignment horizontal="center" wrapText="1"/>
    </xf>
    <xf numFmtId="0" fontId="8" fillId="10" borderId="1" xfId="0" applyFont="1" applyFill="1" applyBorder="1" applyAlignment="1">
      <alignment vertical="center"/>
    </xf>
    <xf numFmtId="0" fontId="8" fillId="10" borderId="1" xfId="0" applyFont="1" applyFill="1" applyBorder="1" applyAlignment="1">
      <alignment vertical="center" wrapText="1"/>
    </xf>
    <xf numFmtId="3" fontId="21" fillId="0" borderId="1" xfId="0" applyNumberFormat="1" applyFont="1" applyBorder="1" applyAlignment="1">
      <alignment horizontal="center" wrapText="1"/>
    </xf>
    <xf numFmtId="2" fontId="21" fillId="0" borderId="1" xfId="0" applyNumberFormat="1" applyFont="1" applyBorder="1" applyAlignment="1">
      <alignment vertical="center"/>
    </xf>
    <xf numFmtId="0" fontId="21" fillId="0" borderId="12" xfId="0" applyFont="1" applyBorder="1" applyAlignment="1">
      <alignment wrapText="1"/>
    </xf>
    <xf numFmtId="0" fontId="21" fillId="0" borderId="0" xfId="0" applyFont="1" applyFill="1" applyAlignment="1">
      <alignment wrapText="1"/>
    </xf>
    <xf numFmtId="0" fontId="21" fillId="0" borderId="0" xfId="0" applyFont="1" applyAlignment="1">
      <alignment horizontal="left"/>
    </xf>
    <xf numFmtId="0" fontId="50" fillId="0" borderId="1" xfId="0" applyFont="1" applyBorder="1" applyAlignment="1">
      <alignment wrapText="1"/>
    </xf>
    <xf numFmtId="0" fontId="50" fillId="0" borderId="1" xfId="0" applyFont="1" applyBorder="1"/>
    <xf numFmtId="0" fontId="50" fillId="0" borderId="1" xfId="0" applyFont="1" applyBorder="1" applyAlignment="1">
      <alignment vertical="center"/>
    </xf>
    <xf numFmtId="0" fontId="21" fillId="0" borderId="12" xfId="0" applyFont="1" applyBorder="1" applyAlignment="1"/>
    <xf numFmtId="0" fontId="61" fillId="10" borderId="4" xfId="0" applyFont="1" applyFill="1" applyBorder="1" applyAlignment="1">
      <alignment horizontal="center"/>
    </xf>
    <xf numFmtId="0" fontId="61" fillId="10" borderId="6" xfId="0" applyFont="1" applyFill="1" applyBorder="1" applyAlignment="1">
      <alignment horizontal="center"/>
    </xf>
    <xf numFmtId="0" fontId="61" fillId="10" borderId="5" xfId="0" applyFont="1" applyFill="1" applyBorder="1" applyAlignment="1">
      <alignment horizontal="center"/>
    </xf>
    <xf numFmtId="0" fontId="33" fillId="7" borderId="4" xfId="0" applyFont="1" applyFill="1" applyBorder="1" applyAlignment="1">
      <alignment horizontal="left" vertical="center"/>
    </xf>
    <xf numFmtId="0" fontId="33" fillId="7" borderId="6" xfId="0" applyFont="1" applyFill="1" applyBorder="1" applyAlignment="1">
      <alignment horizontal="left" vertical="center"/>
    </xf>
    <xf numFmtId="0" fontId="33" fillId="7" borderId="5" xfId="0" applyFont="1" applyFill="1" applyBorder="1" applyAlignment="1">
      <alignment horizontal="left" vertical="center"/>
    </xf>
    <xf numFmtId="0" fontId="21" fillId="10" borderId="6" xfId="0" applyFont="1" applyFill="1" applyBorder="1" applyAlignment="1">
      <alignment vertical="center" wrapText="1"/>
    </xf>
    <xf numFmtId="0" fontId="21" fillId="10" borderId="5" xfId="0" applyFont="1" applyFill="1" applyBorder="1" applyAlignment="1">
      <alignment vertical="center" wrapText="1"/>
    </xf>
    <xf numFmtId="3" fontId="27" fillId="0" borderId="0" xfId="29" applyNumberFormat="1" applyFont="1" applyAlignment="1">
      <alignment horizontal="right" vertical="top"/>
    </xf>
    <xf numFmtId="3" fontId="27" fillId="0" borderId="0" xfId="30" applyNumberFormat="1" applyFont="1" applyAlignment="1">
      <alignment horizontal="right" vertical="top"/>
    </xf>
    <xf numFmtId="3" fontId="27" fillId="0" borderId="14" xfId="31" applyNumberFormat="1" applyFont="1" applyBorder="1" applyAlignment="1">
      <alignment horizontal="right" vertical="top"/>
    </xf>
    <xf numFmtId="3" fontId="27" fillId="0" borderId="0" xfId="32" applyNumberFormat="1" applyFont="1" applyAlignment="1">
      <alignment horizontal="right" vertical="top"/>
    </xf>
    <xf numFmtId="3" fontId="27" fillId="0" borderId="0" xfId="33" applyNumberFormat="1" applyFont="1" applyAlignment="1">
      <alignment horizontal="right" vertical="top"/>
    </xf>
    <xf numFmtId="3" fontId="27" fillId="0" borderId="14" xfId="34" applyNumberFormat="1" applyFont="1" applyBorder="1" applyAlignment="1">
      <alignment horizontal="right" vertical="top"/>
    </xf>
    <xf numFmtId="3" fontId="27" fillId="0" borderId="7" xfId="35" applyNumberFormat="1" applyFont="1" applyBorder="1" applyAlignment="1">
      <alignment horizontal="right" vertical="top"/>
    </xf>
    <xf numFmtId="3" fontId="27" fillId="0" borderId="7" xfId="36" applyNumberFormat="1" applyFont="1" applyBorder="1" applyAlignment="1">
      <alignment horizontal="right" vertical="top"/>
    </xf>
    <xf numFmtId="3" fontId="27" fillId="0" borderId="8" xfId="37" applyNumberFormat="1" applyFont="1" applyBorder="1" applyAlignment="1">
      <alignment horizontal="right" vertical="top"/>
    </xf>
    <xf numFmtId="0" fontId="21" fillId="0" borderId="0" xfId="0" applyFont="1" applyAlignment="1">
      <alignment horizontal="center" vertical="center"/>
    </xf>
    <xf numFmtId="0" fontId="21" fillId="0" borderId="14" xfId="0" applyFont="1" applyBorder="1" applyAlignment="1">
      <alignment horizontal="center" vertical="center"/>
    </xf>
    <xf numFmtId="0" fontId="21" fillId="0" borderId="4" xfId="0" applyFont="1" applyBorder="1"/>
    <xf numFmtId="0" fontId="21" fillId="0" borderId="6" xfId="0" applyFont="1" applyBorder="1"/>
    <xf numFmtId="0" fontId="21" fillId="0" borderId="5" xfId="0" applyFont="1" applyBorder="1"/>
    <xf numFmtId="3" fontId="27" fillId="0" borderId="7" xfId="32" applyNumberFormat="1" applyFont="1" applyBorder="1" applyAlignment="1">
      <alignment horizontal="right" vertical="top"/>
    </xf>
    <xf numFmtId="3" fontId="27" fillId="0" borderId="7" xfId="33" applyNumberFormat="1" applyFont="1" applyBorder="1" applyAlignment="1">
      <alignment horizontal="right" vertical="top"/>
    </xf>
    <xf numFmtId="3" fontId="27" fillId="0" borderId="8" xfId="34" applyNumberFormat="1" applyFont="1" applyBorder="1" applyAlignment="1">
      <alignment horizontal="right" vertical="top"/>
    </xf>
    <xf numFmtId="0" fontId="17" fillId="0" borderId="0" xfId="0" applyFont="1" applyBorder="1" applyAlignment="1">
      <alignment horizontal="left" vertical="center" wrapText="1"/>
    </xf>
    <xf numFmtId="0" fontId="28" fillId="0" borderId="12" xfId="0" applyFont="1" applyBorder="1" applyAlignment="1">
      <alignment horizontal="left" vertical="center"/>
    </xf>
    <xf numFmtId="0" fontId="28" fillId="0" borderId="0" xfId="0" applyFont="1" applyBorder="1" applyAlignment="1">
      <alignment horizontal="left" vertical="center"/>
    </xf>
    <xf numFmtId="0" fontId="27" fillId="0" borderId="0" xfId="0" applyFont="1" applyBorder="1" applyAlignment="1">
      <alignment horizontal="left" vertical="center"/>
    </xf>
    <xf numFmtId="0" fontId="27" fillId="0" borderId="0" xfId="0" applyFont="1" applyBorder="1" applyAlignment="1">
      <alignment horizontal="left" vertical="center" wrapText="1"/>
    </xf>
    <xf numFmtId="0" fontId="31" fillId="0" borderId="0" xfId="0" applyFont="1" applyBorder="1" applyAlignment="1">
      <alignment horizontal="left" vertical="center" wrapText="1"/>
    </xf>
    <xf numFmtId="0" fontId="8" fillId="15" borderId="4" xfId="0" applyFont="1" applyFill="1" applyBorder="1" applyAlignment="1">
      <alignment horizontal="center" vertical="center" wrapText="1"/>
    </xf>
    <xf numFmtId="0" fontId="8" fillId="15" borderId="6" xfId="0" applyFont="1" applyFill="1" applyBorder="1" applyAlignment="1">
      <alignment horizontal="center" vertical="center" wrapText="1"/>
    </xf>
    <xf numFmtId="0" fontId="8" fillId="15" borderId="5" xfId="0" applyFont="1" applyFill="1" applyBorder="1" applyAlignment="1">
      <alignment horizontal="center" vertical="center" wrapText="1"/>
    </xf>
    <xf numFmtId="0" fontId="21" fillId="16" borderId="4" xfId="0" applyFont="1" applyFill="1" applyBorder="1" applyAlignment="1">
      <alignment horizontal="center" wrapText="1"/>
    </xf>
    <xf numFmtId="0" fontId="21" fillId="16" borderId="6" xfId="0" applyFont="1" applyFill="1" applyBorder="1" applyAlignment="1">
      <alignment horizontal="center" wrapText="1"/>
    </xf>
    <xf numFmtId="0" fontId="21" fillId="16" borderId="5" xfId="0" applyFont="1" applyFill="1" applyBorder="1" applyAlignment="1">
      <alignment horizontal="center" wrapText="1"/>
    </xf>
    <xf numFmtId="0" fontId="47"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1" fontId="52" fillId="0" borderId="1" xfId="0" applyNumberFormat="1" applyFont="1" applyBorder="1" applyAlignment="1">
      <alignment horizontal="center"/>
    </xf>
    <xf numFmtId="0" fontId="52" fillId="0" borderId="0" xfId="0" applyFont="1"/>
    <xf numFmtId="0" fontId="8" fillId="5" borderId="15" xfId="0" applyFont="1" applyFill="1" applyBorder="1" applyAlignment="1">
      <alignment wrapText="1"/>
    </xf>
    <xf numFmtId="0" fontId="8" fillId="5" borderId="7" xfId="0" applyFont="1" applyFill="1" applyBorder="1" applyAlignment="1">
      <alignment horizontal="center" wrapText="1"/>
    </xf>
    <xf numFmtId="0" fontId="8" fillId="5" borderId="7" xfId="0" applyFont="1" applyFill="1" applyBorder="1" applyAlignment="1">
      <alignment horizontal="center"/>
    </xf>
    <xf numFmtId="0" fontId="8" fillId="5" borderId="8" xfId="0" applyFont="1" applyFill="1" applyBorder="1" applyAlignment="1">
      <alignment horizontal="center"/>
    </xf>
    <xf numFmtId="3" fontId="21" fillId="0" borderId="0" xfId="0" applyNumberFormat="1" applyFont="1" applyAlignment="1">
      <alignment horizontal="center"/>
    </xf>
    <xf numFmtId="1" fontId="21" fillId="0" borderId="0" xfId="0" applyNumberFormat="1" applyFont="1" applyAlignment="1">
      <alignment horizontal="center"/>
    </xf>
    <xf numFmtId="41" fontId="21" fillId="0" borderId="0" xfId="134" applyNumberFormat="1" applyFont="1" applyFill="1" applyBorder="1" applyAlignment="1">
      <alignment horizontal="right"/>
    </xf>
    <xf numFmtId="41" fontId="21" fillId="0" borderId="14" xfId="134" applyNumberFormat="1" applyFont="1" applyBorder="1" applyAlignment="1">
      <alignment horizontal="right"/>
    </xf>
    <xf numFmtId="0" fontId="21" fillId="0" borderId="0" xfId="0" applyFont="1" applyAlignment="1">
      <alignment horizontal="right"/>
    </xf>
    <xf numFmtId="0" fontId="21" fillId="0" borderId="14" xfId="0" applyFont="1" applyBorder="1" applyAlignment="1">
      <alignment horizontal="right"/>
    </xf>
    <xf numFmtId="0" fontId="52" fillId="0" borderId="10" xfId="0" applyFont="1" applyBorder="1" applyAlignment="1">
      <alignment wrapText="1"/>
    </xf>
    <xf numFmtId="0" fontId="21" fillId="0" borderId="10" xfId="0" applyFont="1" applyBorder="1" applyAlignment="1">
      <alignment vertical="top" wrapText="1"/>
    </xf>
    <xf numFmtId="3" fontId="21" fillId="0" borderId="7" xfId="0" applyNumberFormat="1" applyFont="1" applyBorder="1" applyAlignment="1">
      <alignment horizontal="center"/>
    </xf>
    <xf numFmtId="0" fontId="21" fillId="0" borderId="7" xfId="0" applyFont="1" applyBorder="1" applyAlignment="1">
      <alignment horizontal="right"/>
    </xf>
    <xf numFmtId="0" fontId="21" fillId="0" borderId="8" xfId="0" applyFont="1" applyBorder="1" applyAlignment="1">
      <alignment horizontal="right"/>
    </xf>
    <xf numFmtId="0" fontId="21" fillId="0" borderId="12" xfId="0" applyFont="1" applyBorder="1" applyAlignment="1">
      <alignment horizontal="left"/>
    </xf>
    <xf numFmtId="0" fontId="63" fillId="0" borderId="0" xfId="0" applyFont="1"/>
    <xf numFmtId="0" fontId="63" fillId="0" borderId="0" xfId="0" applyFont="1" applyAlignment="1">
      <alignment horizontal="left" wrapText="1"/>
    </xf>
    <xf numFmtId="0" fontId="8" fillId="15" borderId="1" xfId="0" applyFont="1" applyFill="1" applyBorder="1" applyAlignment="1">
      <alignment horizontal="center" vertical="center"/>
    </xf>
    <xf numFmtId="0" fontId="21" fillId="0" borderId="6" xfId="0" applyFont="1" applyBorder="1" applyAlignment="1">
      <alignment vertical="center" wrapText="1"/>
    </xf>
    <xf numFmtId="0" fontId="21" fillId="0" borderId="5" xfId="0" applyFont="1" applyBorder="1" applyAlignment="1">
      <alignment vertical="center" wrapText="1"/>
    </xf>
    <xf numFmtId="0" fontId="21" fillId="7" borderId="4" xfId="0" applyFont="1" applyFill="1" applyBorder="1" applyAlignment="1">
      <alignment horizontal="left" vertical="center"/>
    </xf>
    <xf numFmtId="0" fontId="21" fillId="7" borderId="6" xfId="0" applyFont="1" applyFill="1" applyBorder="1" applyAlignment="1">
      <alignment horizontal="left" vertical="center"/>
    </xf>
    <xf numFmtId="0" fontId="21" fillId="7" borderId="5" xfId="0" applyFont="1" applyFill="1" applyBorder="1" applyAlignment="1">
      <alignment horizontal="left" vertical="center"/>
    </xf>
    <xf numFmtId="0" fontId="21" fillId="15" borderId="4" xfId="0" applyFont="1" applyFill="1" applyBorder="1" applyAlignment="1">
      <alignment horizontal="center"/>
    </xf>
    <xf numFmtId="0" fontId="21" fillId="15" borderId="6" xfId="0" applyFont="1" applyFill="1" applyBorder="1" applyAlignment="1">
      <alignment horizontal="center"/>
    </xf>
    <xf numFmtId="0" fontId="21" fillId="15" borderId="5" xfId="0" applyFont="1" applyFill="1" applyBorder="1" applyAlignment="1">
      <alignment horizontal="center"/>
    </xf>
    <xf numFmtId="0" fontId="21" fillId="0" borderId="0" xfId="0" applyFont="1" applyBorder="1" applyAlignment="1">
      <alignment horizontal="left" vertical="center"/>
    </xf>
    <xf numFmtId="0" fontId="21" fillId="0" borderId="0" xfId="0" applyFont="1" applyBorder="1" applyAlignment="1">
      <alignment horizontal="left"/>
    </xf>
    <xf numFmtId="0" fontId="8" fillId="15" borderId="1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8" fillId="15" borderId="13" xfId="0" applyFont="1" applyFill="1" applyBorder="1" applyAlignment="1">
      <alignment horizontal="center" vertical="center" wrapText="1"/>
    </xf>
    <xf numFmtId="0" fontId="8" fillId="15" borderId="15" xfId="0" applyFont="1" applyFill="1" applyBorder="1" applyAlignment="1">
      <alignment horizontal="center" vertical="center" wrapText="1"/>
    </xf>
    <xf numFmtId="0" fontId="8" fillId="15" borderId="8" xfId="0" applyFont="1" applyFill="1" applyBorder="1" applyAlignment="1">
      <alignment horizontal="center" vertical="center" wrapText="1"/>
    </xf>
    <xf numFmtId="0" fontId="21" fillId="0" borderId="4" xfId="0" applyFont="1" applyBorder="1" applyAlignment="1">
      <alignment horizontal="left" wrapText="1"/>
    </xf>
    <xf numFmtId="0" fontId="21" fillId="0" borderId="6" xfId="0" applyFont="1" applyBorder="1" applyAlignment="1">
      <alignment horizontal="left" wrapText="1"/>
    </xf>
    <xf numFmtId="0" fontId="21" fillId="0" borderId="5" xfId="0" applyFont="1" applyBorder="1" applyAlignment="1">
      <alignment horizontal="left"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47" fillId="0" borderId="0" xfId="0" applyFont="1" applyAlignment="1">
      <alignment wrapText="1"/>
    </xf>
    <xf numFmtId="0" fontId="8" fillId="3" borderId="1" xfId="0" applyFont="1" applyFill="1" applyBorder="1" applyAlignment="1">
      <alignment horizontal="justify"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47" fillId="0" borderId="0" xfId="0" applyFont="1" applyAlignment="1">
      <alignment horizontal="justify" vertical="top" wrapText="1"/>
    </xf>
    <xf numFmtId="0" fontId="47" fillId="0" borderId="0" xfId="0" applyFont="1" applyAlignment="1">
      <alignment vertical="top" wrapText="1"/>
    </xf>
    <xf numFmtId="0" fontId="8" fillId="3" borderId="4" xfId="0" applyFont="1" applyFill="1" applyBorder="1" applyAlignment="1">
      <alignment horizontal="center" vertical="top"/>
    </xf>
    <xf numFmtId="0" fontId="8" fillId="3" borderId="6" xfId="0" applyFont="1" applyFill="1" applyBorder="1" applyAlignment="1">
      <alignment horizontal="center" vertical="top"/>
    </xf>
    <xf numFmtId="0" fontId="8" fillId="3" borderId="5" xfId="0" applyFont="1" applyFill="1" applyBorder="1" applyAlignment="1">
      <alignment horizontal="center" vertical="top"/>
    </xf>
    <xf numFmtId="0" fontId="47" fillId="0" borderId="0" xfId="0" applyFont="1" applyAlignment="1">
      <alignment horizontal="center" vertical="top" wrapText="1"/>
    </xf>
    <xf numFmtId="0" fontId="8" fillId="3" borderId="1" xfId="0" applyFont="1" applyFill="1" applyBorder="1" applyAlignment="1">
      <alignment horizontal="justify" vertical="top" wrapText="1"/>
    </xf>
    <xf numFmtId="0" fontId="64" fillId="3" borderId="1" xfId="0" applyFont="1" applyFill="1" applyBorder="1" applyAlignment="1">
      <alignment vertical="top" wrapText="1"/>
    </xf>
    <xf numFmtId="0" fontId="17" fillId="0" borderId="0" xfId="0" applyFont="1" applyAlignment="1">
      <alignment horizontal="right" vertical="top" wrapText="1"/>
    </xf>
    <xf numFmtId="0" fontId="21" fillId="0" borderId="1" xfId="0" applyFont="1" applyBorder="1" applyAlignment="1">
      <alignment horizontal="justify" vertical="top" wrapText="1"/>
    </xf>
    <xf numFmtId="2" fontId="21" fillId="0" borderId="1" xfId="0" applyNumberFormat="1" applyFont="1" applyBorder="1" applyAlignment="1">
      <alignment horizontal="center" vertical="top" wrapText="1"/>
    </xf>
    <xf numFmtId="0" fontId="47" fillId="0" borderId="0" xfId="0" applyFont="1" applyAlignment="1">
      <alignment horizontal="left" vertical="top" wrapText="1"/>
    </xf>
    <xf numFmtId="0" fontId="47" fillId="0" borderId="0" xfId="0" applyFont="1" applyAlignment="1">
      <alignment horizontal="left"/>
    </xf>
    <xf numFmtId="0" fontId="61" fillId="0" borderId="0" xfId="0" applyFont="1" applyAlignment="1">
      <alignment horizontal="left"/>
    </xf>
    <xf numFmtId="0" fontId="47" fillId="0" borderId="7" xfId="0" applyFont="1" applyBorder="1" applyAlignment="1">
      <alignment horizontal="center" wrapText="1"/>
    </xf>
    <xf numFmtId="0" fontId="47" fillId="15" borderId="1" xfId="0" applyFont="1" applyFill="1" applyBorder="1" applyAlignment="1">
      <alignment horizontal="justify" vertical="top" wrapText="1"/>
    </xf>
    <xf numFmtId="0" fontId="47" fillId="15" borderId="4" xfId="0" applyFont="1" applyFill="1" applyBorder="1" applyAlignment="1">
      <alignment horizontal="center" vertical="top" wrapText="1"/>
    </xf>
    <xf numFmtId="0" fontId="47" fillId="15" borderId="6" xfId="0" applyFont="1" applyFill="1" applyBorder="1" applyAlignment="1">
      <alignment horizontal="center" vertical="top" wrapText="1"/>
    </xf>
    <xf numFmtId="0" fontId="47" fillId="15" borderId="5" xfId="0" applyFont="1" applyFill="1" applyBorder="1" applyAlignment="1">
      <alignment horizontal="center" vertical="top" wrapText="1"/>
    </xf>
    <xf numFmtId="0" fontId="21" fillId="15" borderId="1" xfId="0" applyFont="1" applyFill="1" applyBorder="1" applyAlignment="1">
      <alignment horizontal="center" vertical="top" wrapText="1"/>
    </xf>
    <xf numFmtId="0" fontId="8" fillId="0" borderId="0" xfId="0" applyFont="1" applyAlignment="1">
      <alignment horizontal="center" vertical="top" wrapText="1"/>
    </xf>
    <xf numFmtId="164" fontId="21" fillId="0" borderId="1" xfId="0" applyNumberFormat="1" applyFont="1" applyBorder="1" applyAlignment="1">
      <alignment horizontal="right" wrapText="1"/>
    </xf>
    <xf numFmtId="0" fontId="21" fillId="0" borderId="4" xfId="0" applyFont="1" applyBorder="1" applyAlignment="1">
      <alignment horizontal="center"/>
    </xf>
    <xf numFmtId="0" fontId="21" fillId="0" borderId="6" xfId="0" applyFont="1" applyBorder="1" applyAlignment="1">
      <alignment horizontal="right"/>
    </xf>
    <xf numFmtId="0" fontId="21" fillId="0" borderId="6" xfId="0" applyFont="1" applyBorder="1" applyAlignment="1">
      <alignment horizontal="right" wrapText="1"/>
    </xf>
    <xf numFmtId="0" fontId="52" fillId="0" borderId="6" xfId="0" applyFont="1" applyBorder="1" applyAlignment="1">
      <alignment horizontal="center"/>
    </xf>
    <xf numFmtId="0" fontId="21" fillId="0" borderId="5" xfId="0" applyFont="1" applyBorder="1" applyAlignment="1">
      <alignment horizontal="center" vertical="top" wrapText="1"/>
    </xf>
    <xf numFmtId="0" fontId="27" fillId="0" borderId="12" xfId="0" applyFont="1" applyBorder="1" applyAlignment="1">
      <alignment vertical="top"/>
    </xf>
    <xf numFmtId="0" fontId="28" fillId="15" borderId="7" xfId="0" applyFont="1" applyFill="1" applyBorder="1" applyAlignment="1">
      <alignment horizontal="center"/>
    </xf>
    <xf numFmtId="0" fontId="21" fillId="14" borderId="1" xfId="0" applyFont="1" applyFill="1" applyBorder="1" applyAlignment="1">
      <alignment horizontal="center"/>
    </xf>
    <xf numFmtId="0" fontId="27" fillId="14" borderId="1" xfId="0" applyFont="1" applyFill="1" applyBorder="1" applyAlignment="1">
      <alignment horizontal="center"/>
    </xf>
    <xf numFmtId="0" fontId="27" fillId="14" borderId="4" xfId="0" applyFont="1" applyFill="1" applyBorder="1" applyAlignment="1">
      <alignment horizontal="center"/>
    </xf>
    <xf numFmtId="0" fontId="21" fillId="14" borderId="1" xfId="0" applyFont="1" applyFill="1" applyBorder="1" applyAlignment="1">
      <alignment horizontal="center"/>
    </xf>
    <xf numFmtId="0" fontId="27" fillId="14" borderId="1" xfId="0" applyFont="1" applyFill="1" applyBorder="1" applyAlignment="1">
      <alignment horizontal="center"/>
    </xf>
    <xf numFmtId="0" fontId="27" fillId="14" borderId="4" xfId="0" applyFont="1" applyFill="1" applyBorder="1" applyAlignment="1">
      <alignment horizontal="center"/>
    </xf>
    <xf numFmtId="0" fontId="27" fillId="0" borderId="1" xfId="0" applyFont="1" applyBorder="1" applyAlignment="1">
      <alignment horizontal="right"/>
    </xf>
    <xf numFmtId="0" fontId="27" fillId="0" borderId="4" xfId="0" applyFont="1" applyBorder="1" applyAlignment="1">
      <alignment horizontal="right"/>
    </xf>
    <xf numFmtId="16" fontId="21" fillId="0" borderId="1" xfId="0" quotePrefix="1" applyNumberFormat="1" applyFont="1" applyBorder="1" applyAlignment="1">
      <alignment horizontal="center"/>
    </xf>
    <xf numFmtId="0" fontId="27" fillId="0" borderId="15" xfId="0" applyFont="1" applyBorder="1"/>
    <xf numFmtId="0" fontId="21" fillId="0" borderId="7" xfId="0" applyFont="1" applyBorder="1"/>
    <xf numFmtId="0" fontId="21" fillId="0" borderId="8" xfId="0" applyFont="1" applyBorder="1"/>
    <xf numFmtId="0" fontId="28" fillId="15" borderId="4" xfId="0" applyFont="1" applyFill="1" applyBorder="1" applyAlignment="1">
      <alignment horizontal="center"/>
    </xf>
    <xf numFmtId="0" fontId="28" fillId="15" borderId="6" xfId="0" applyFont="1" applyFill="1" applyBorder="1" applyAlignment="1">
      <alignment horizontal="center"/>
    </xf>
    <xf numFmtId="0" fontId="8" fillId="5" borderId="1" xfId="0" applyFont="1" applyFill="1" applyBorder="1" applyAlignment="1">
      <alignment horizontal="center"/>
    </xf>
    <xf numFmtId="0" fontId="8" fillId="5" borderId="1" xfId="0" applyFont="1" applyFill="1" applyBorder="1" applyAlignment="1">
      <alignment horizontal="center"/>
    </xf>
    <xf numFmtId="0" fontId="21" fillId="5" borderId="1" xfId="0" applyFont="1" applyFill="1" applyBorder="1" applyAlignment="1">
      <alignment horizontal="center"/>
    </xf>
    <xf numFmtId="0" fontId="8" fillId="15" borderId="1" xfId="0" applyFont="1" applyFill="1" applyBorder="1"/>
    <xf numFmtId="0" fontId="8" fillId="0" borderId="1" xfId="0" applyFont="1" applyBorder="1" applyAlignment="1">
      <alignment horizontal="left"/>
    </xf>
    <xf numFmtId="0" fontId="8" fillId="0" borderId="1" xfId="0" applyFont="1" applyBorder="1" applyAlignment="1">
      <alignment horizontal="right"/>
    </xf>
    <xf numFmtId="16" fontId="8" fillId="0" borderId="1" xfId="0" quotePrefix="1" applyNumberFormat="1" applyFont="1" applyBorder="1" applyAlignment="1">
      <alignment horizontal="left"/>
    </xf>
    <xf numFmtId="0" fontId="8" fillId="0" borderId="1" xfId="0" quotePrefix="1" applyFont="1" applyBorder="1" applyAlignment="1">
      <alignment horizontal="left"/>
    </xf>
    <xf numFmtId="3" fontId="8" fillId="0" borderId="1" xfId="0" applyNumberFormat="1" applyFont="1" applyBorder="1" applyAlignment="1">
      <alignment horizontal="right"/>
    </xf>
    <xf numFmtId="0" fontId="21" fillId="0" borderId="12" xfId="0" applyFont="1" applyBorder="1" applyAlignment="1">
      <alignment horizontal="left" vertical="top"/>
    </xf>
    <xf numFmtId="0" fontId="56" fillId="0" borderId="0" xfId="7" applyFont="1" applyBorder="1" applyAlignment="1" applyProtection="1">
      <alignment horizontal="left"/>
    </xf>
    <xf numFmtId="0" fontId="21" fillId="0" borderId="0" xfId="0" applyFont="1" applyAlignment="1">
      <alignment vertical="top" wrapText="1"/>
    </xf>
    <xf numFmtId="0" fontId="21" fillId="0" borderId="0" xfId="0" quotePrefix="1" applyFont="1" applyAlignment="1">
      <alignment horizontal="left" vertical="top"/>
    </xf>
    <xf numFmtId="0" fontId="8" fillId="0" borderId="4" xfId="0" applyFont="1" applyBorder="1" applyAlignment="1">
      <alignment horizontal="left"/>
    </xf>
    <xf numFmtId="0" fontId="27" fillId="0" borderId="1" xfId="0" applyFont="1" applyBorder="1" applyAlignment="1">
      <alignment horizontal="center" vertical="center" wrapText="1"/>
    </xf>
    <xf numFmtId="16" fontId="8" fillId="0" borderId="4" xfId="0" quotePrefix="1" applyNumberFormat="1" applyFont="1" applyBorder="1" applyAlignment="1">
      <alignment horizontal="left"/>
    </xf>
    <xf numFmtId="0" fontId="8" fillId="0" borderId="4" xfId="0" quotePrefix="1" applyFont="1" applyBorder="1" applyAlignment="1">
      <alignment horizontal="left"/>
    </xf>
    <xf numFmtId="3" fontId="27" fillId="0" borderId="1" xfId="0" applyNumberFormat="1" applyFont="1" applyBorder="1" applyAlignment="1">
      <alignment horizontal="center" vertical="center" wrapText="1"/>
    </xf>
    <xf numFmtId="0" fontId="28" fillId="15" borderId="4" xfId="0" applyFont="1" applyFill="1" applyBorder="1" applyAlignment="1">
      <alignment horizontal="center" wrapText="1"/>
    </xf>
    <xf numFmtId="0" fontId="28" fillId="15" borderId="6" xfId="0" applyFont="1" applyFill="1" applyBorder="1" applyAlignment="1">
      <alignment horizontal="center" wrapText="1"/>
    </xf>
    <xf numFmtId="0" fontId="28" fillId="15" borderId="5" xfId="0" applyFont="1" applyFill="1" applyBorder="1" applyAlignment="1">
      <alignment horizontal="center" wrapText="1"/>
    </xf>
    <xf numFmtId="0" fontId="28" fillId="0" borderId="0" xfId="0" applyFont="1" applyAlignment="1">
      <alignment wrapText="1"/>
    </xf>
    <xf numFmtId="0" fontId="27" fillId="0" borderId="12" xfId="0" applyFont="1" applyBorder="1"/>
    <xf numFmtId="0" fontId="8" fillId="15" borderId="11" xfId="0" applyFont="1" applyFill="1" applyBorder="1" applyAlignment="1">
      <alignment horizontal="center" vertical="top" wrapText="1"/>
    </xf>
    <xf numFmtId="0" fontId="8" fillId="15" borderId="12" xfId="0" applyFont="1" applyFill="1" applyBorder="1" applyAlignment="1">
      <alignment horizontal="center" vertical="top" wrapText="1"/>
    </xf>
    <xf numFmtId="0" fontId="8" fillId="15" borderId="13" xfId="0" applyFont="1" applyFill="1" applyBorder="1" applyAlignment="1">
      <alignment horizontal="center" vertical="top" wrapText="1"/>
    </xf>
    <xf numFmtId="0" fontId="8" fillId="15" borderId="15" xfId="0" applyFont="1" applyFill="1" applyBorder="1" applyAlignment="1">
      <alignment horizontal="center" vertical="top" wrapText="1"/>
    </xf>
    <xf numFmtId="0" fontId="8" fillId="15" borderId="7" xfId="0" applyFont="1" applyFill="1" applyBorder="1" applyAlignment="1">
      <alignment horizontal="center" vertical="top" wrapText="1"/>
    </xf>
    <xf numFmtId="0" fontId="8" fillId="15" borderId="8" xfId="0" applyFont="1" applyFill="1" applyBorder="1" applyAlignment="1">
      <alignment horizontal="center" vertical="top"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7" fillId="0" borderId="12" xfId="0" applyFont="1" applyBorder="1" applyAlignment="1">
      <alignment horizontal="left"/>
    </xf>
    <xf numFmtId="0" fontId="8" fillId="15" borderId="1" xfId="0" applyFont="1" applyFill="1" applyBorder="1" applyAlignment="1">
      <alignment horizontal="left" vertical="center" wrapText="1"/>
    </xf>
    <xf numFmtId="0" fontId="21" fillId="0" borderId="1" xfId="0" applyFont="1" applyBorder="1" applyAlignment="1">
      <alignment horizontal="left" wrapText="1"/>
    </xf>
    <xf numFmtId="0" fontId="8" fillId="15" borderId="1" xfId="0" applyFont="1" applyFill="1" applyBorder="1" applyAlignment="1">
      <alignment horizontal="center"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21" fillId="0" borderId="1" xfId="0" applyFont="1" applyBorder="1" applyAlignment="1">
      <alignment horizontal="right" vertical="top" wrapText="1"/>
    </xf>
    <xf numFmtId="0" fontId="21" fillId="0" borderId="0" xfId="0" applyFont="1" applyAlignment="1">
      <alignment horizontal="center" vertical="top" wrapText="1"/>
    </xf>
    <xf numFmtId="0" fontId="21" fillId="0" borderId="0" xfId="0" applyFont="1" applyAlignment="1">
      <alignment horizontal="right" vertical="top" wrapText="1"/>
    </xf>
    <xf numFmtId="3" fontId="21" fillId="0" borderId="0" xfId="0" applyNumberFormat="1" applyFont="1"/>
    <xf numFmtId="0" fontId="63" fillId="0" borderId="0" xfId="0" applyFont="1" applyAlignment="1">
      <alignment horizontal="center"/>
    </xf>
    <xf numFmtId="0" fontId="65" fillId="0" borderId="1" xfId="0" applyFont="1" applyBorder="1" applyAlignment="1">
      <alignment horizontal="right" vertical="top" wrapText="1"/>
    </xf>
    <xf numFmtId="0" fontId="21" fillId="0" borderId="12" xfId="0" applyFont="1" applyBorder="1" applyAlignment="1">
      <alignment vertical="center"/>
    </xf>
    <xf numFmtId="0" fontId="8" fillId="0" borderId="5" xfId="0" applyFont="1" applyBorder="1" applyAlignment="1">
      <alignment horizontal="center" wrapText="1"/>
    </xf>
    <xf numFmtId="0" fontId="8" fillId="0" borderId="2" xfId="0" applyFont="1" applyBorder="1" applyAlignment="1">
      <alignment horizontal="center"/>
    </xf>
    <xf numFmtId="0" fontId="21" fillId="0" borderId="2" xfId="0" applyFont="1" applyBorder="1" applyAlignment="1">
      <alignment horizont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1" fillId="0" borderId="4" xfId="0" applyFont="1" applyBorder="1" applyAlignment="1">
      <alignment horizontal="center" vertical="center" wrapText="1"/>
    </xf>
    <xf numFmtId="3" fontId="21" fillId="0" borderId="4"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1" fontId="21" fillId="0" borderId="4" xfId="0" applyNumberFormat="1" applyFont="1" applyBorder="1" applyAlignment="1">
      <alignment horizontal="center" vertical="center" wrapText="1"/>
    </xf>
    <xf numFmtId="0" fontId="54" fillId="0" borderId="0" xfId="0" applyFont="1" applyAlignment="1">
      <alignment horizontal="left"/>
    </xf>
    <xf numFmtId="0" fontId="8" fillId="0" borderId="0" xfId="0" applyFont="1" applyAlignment="1">
      <alignment wrapText="1"/>
    </xf>
    <xf numFmtId="0" fontId="8" fillId="15" borderId="1" xfId="7" applyFont="1" applyFill="1" applyBorder="1" applyAlignment="1" applyProtection="1">
      <alignment horizontal="center" vertical="center" wrapText="1"/>
    </xf>
    <xf numFmtId="0" fontId="8" fillId="15" borderId="11" xfId="0" applyFont="1" applyFill="1" applyBorder="1" applyAlignment="1">
      <alignment horizontal="center"/>
    </xf>
    <xf numFmtId="0" fontId="8" fillId="15" borderId="12" xfId="0" applyFont="1" applyFill="1" applyBorder="1" applyAlignment="1">
      <alignment horizontal="center"/>
    </xf>
    <xf numFmtId="0" fontId="8" fillId="15" borderId="13" xfId="0" applyFont="1" applyFill="1" applyBorder="1" applyAlignment="1">
      <alignment horizontal="center"/>
    </xf>
    <xf numFmtId="0" fontId="21" fillId="0" borderId="11" xfId="0" applyFont="1" applyBorder="1" applyAlignment="1">
      <alignment horizontal="justify" vertical="top" wrapText="1"/>
    </xf>
    <xf numFmtId="0" fontId="8" fillId="0" borderId="15" xfId="0" applyFont="1" applyBorder="1" applyAlignment="1">
      <alignment horizontal="justify" wrapText="1"/>
    </xf>
    <xf numFmtId="0" fontId="8" fillId="15" borderId="1" xfId="0" applyFont="1" applyFill="1" applyBorder="1" applyAlignment="1">
      <alignment horizontal="justify" vertical="center"/>
    </xf>
    <xf numFmtId="0" fontId="21" fillId="0" borderId="1" xfId="0" applyFont="1" applyBorder="1" applyAlignment="1">
      <alignment horizontal="justify" vertical="center"/>
    </xf>
    <xf numFmtId="0" fontId="21" fillId="0" borderId="1" xfId="0" applyFont="1" applyBorder="1" applyAlignment="1">
      <alignment horizontal="left" vertical="center" wrapText="1"/>
    </xf>
    <xf numFmtId="0" fontId="8" fillId="3" borderId="2" xfId="0" applyFont="1" applyFill="1" applyBorder="1" applyAlignment="1">
      <alignment horizontal="center" wrapText="1"/>
    </xf>
    <xf numFmtId="0" fontId="8" fillId="3" borderId="4" xfId="0" applyFont="1" applyFill="1" applyBorder="1" applyAlignment="1">
      <alignment horizontal="center" wrapText="1"/>
    </xf>
    <xf numFmtId="0" fontId="8" fillId="3" borderId="6" xfId="0" applyFont="1" applyFill="1" applyBorder="1" applyAlignment="1">
      <alignment horizontal="center" wrapText="1"/>
    </xf>
    <xf numFmtId="0" fontId="8" fillId="3" borderId="5" xfId="0" applyFont="1" applyFill="1" applyBorder="1" applyAlignment="1">
      <alignment horizontal="center" wrapText="1"/>
    </xf>
    <xf numFmtId="0" fontId="8" fillId="3" borderId="9" xfId="0" applyFont="1" applyFill="1" applyBorder="1" applyAlignment="1">
      <alignment horizontal="center" wrapText="1"/>
    </xf>
    <xf numFmtId="0" fontId="21" fillId="0" borderId="4" xfId="0" applyFont="1" applyBorder="1" applyAlignment="1">
      <alignment horizontal="center" wrapText="1"/>
    </xf>
    <xf numFmtId="0" fontId="21" fillId="0" borderId="0" xfId="0" applyFont="1" applyAlignment="1">
      <alignment horizontal="left" wrapText="1"/>
    </xf>
    <xf numFmtId="0" fontId="52" fillId="0" borderId="0" xfId="0" applyFont="1" applyAlignment="1">
      <alignment horizontal="left"/>
    </xf>
    <xf numFmtId="0" fontId="21" fillId="0" borderId="0" xfId="0" quotePrefix="1" applyFont="1"/>
    <xf numFmtId="0" fontId="21" fillId="3" borderId="1" xfId="0" applyFont="1" applyFill="1" applyBorder="1" applyAlignment="1">
      <alignment horizontal="center"/>
    </xf>
    <xf numFmtId="0" fontId="54" fillId="0" borderId="12" xfId="0" applyFont="1" applyBorder="1"/>
    <xf numFmtId="0" fontId="21" fillId="0" borderId="12"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3" fontId="21" fillId="0" borderId="7" xfId="0" applyNumberFormat="1" applyFont="1" applyBorder="1" applyAlignment="1">
      <alignment horizontal="center" vertical="top" wrapText="1"/>
    </xf>
    <xf numFmtId="3" fontId="21" fillId="0" borderId="8" xfId="0" applyNumberFormat="1" applyFont="1" applyBorder="1" applyAlignment="1">
      <alignment horizontal="center" vertical="top"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wrapText="1"/>
    </xf>
    <xf numFmtId="0" fontId="8" fillId="3" borderId="3" xfId="0" applyFont="1" applyFill="1" applyBorder="1" applyAlignment="1">
      <alignment horizontal="center" vertical="center" wrapText="1"/>
    </xf>
    <xf numFmtId="0" fontId="8" fillId="3" borderId="2" xfId="0" applyFont="1" applyFill="1" applyBorder="1" applyAlignment="1">
      <alignment wrapText="1"/>
    </xf>
    <xf numFmtId="0" fontId="8" fillId="3" borderId="1" xfId="0" applyFont="1" applyFill="1" applyBorder="1" applyAlignment="1">
      <alignment wrapText="1"/>
    </xf>
    <xf numFmtId="0" fontId="8" fillId="3" borderId="1" xfId="0" applyFont="1" applyFill="1" applyBorder="1" applyAlignment="1">
      <alignment horizontal="center" wrapText="1"/>
    </xf>
    <xf numFmtId="0" fontId="8" fillId="3" borderId="1" xfId="0" applyFont="1" applyFill="1" applyBorder="1" applyAlignment="1">
      <alignment horizontal="center" wrapText="1"/>
    </xf>
    <xf numFmtId="0" fontId="8" fillId="0" borderId="0" xfId="0" applyFont="1" applyAlignment="1">
      <alignment horizontal="center" wrapText="1"/>
    </xf>
    <xf numFmtId="0" fontId="8" fillId="3" borderId="1" xfId="0" applyFont="1" applyFill="1" applyBorder="1" applyAlignment="1">
      <alignment horizontal="justify" wrapText="1"/>
    </xf>
    <xf numFmtId="0" fontId="8" fillId="3" borderId="1" xfId="0" applyFont="1" applyFill="1" applyBorder="1" applyAlignment="1">
      <alignment horizontal="right" wrapText="1"/>
    </xf>
    <xf numFmtId="0" fontId="8" fillId="3" borderId="1" xfId="0" applyFont="1" applyFill="1" applyBorder="1" applyAlignment="1">
      <alignment horizontal="left" wrapText="1"/>
    </xf>
    <xf numFmtId="0" fontId="8" fillId="3" borderId="1" xfId="0" applyFont="1" applyFill="1" applyBorder="1" applyAlignment="1">
      <alignment horizontal="center" vertical="center" wrapText="1"/>
    </xf>
    <xf numFmtId="0" fontId="8" fillId="0" borderId="1" xfId="0" applyFont="1" applyBorder="1" applyAlignment="1">
      <alignment horizontal="right" vertical="center" wrapText="1"/>
    </xf>
    <xf numFmtId="0" fontId="54" fillId="0" borderId="0" xfId="0" applyFont="1"/>
    <xf numFmtId="0" fontId="10" fillId="0" borderId="4" xfId="0" applyFont="1" applyBorder="1" applyAlignment="1">
      <alignment horizontal="center" wrapText="1"/>
    </xf>
    <xf numFmtId="0" fontId="10" fillId="0" borderId="6" xfId="0" applyFont="1" applyBorder="1" applyAlignment="1">
      <alignment horizontal="center" wrapText="1"/>
    </xf>
    <xf numFmtId="0" fontId="10" fillId="0" borderId="5" xfId="0" applyFont="1" applyBorder="1" applyAlignment="1">
      <alignment horizontal="center" wrapText="1"/>
    </xf>
    <xf numFmtId="0" fontId="8" fillId="4" borderId="17" xfId="0" applyFont="1" applyFill="1" applyBorder="1" applyAlignment="1">
      <alignment horizontal="center"/>
    </xf>
    <xf numFmtId="0" fontId="8" fillId="4" borderId="19" xfId="0" applyFont="1" applyFill="1" applyBorder="1" applyAlignment="1">
      <alignment horizontal="center"/>
    </xf>
    <xf numFmtId="0" fontId="8" fillId="4" borderId="20" xfId="0" applyFont="1" applyFill="1" applyBorder="1" applyAlignment="1">
      <alignment horizontal="center"/>
    </xf>
    <xf numFmtId="0" fontId="28" fillId="4" borderId="16"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0" borderId="18" xfId="0" applyFont="1" applyBorder="1" applyAlignment="1">
      <alignment horizontal="left" vertical="center" wrapText="1"/>
    </xf>
    <xf numFmtId="0" fontId="27" fillId="0" borderId="18" xfId="0" applyFont="1" applyBorder="1" applyAlignment="1">
      <alignment horizontal="center" vertical="center" wrapText="1"/>
    </xf>
    <xf numFmtId="0" fontId="28" fillId="0" borderId="18"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6" xfId="0" applyFont="1" applyBorder="1" applyAlignment="1">
      <alignment horizontal="left" vertical="center" wrapText="1"/>
    </xf>
    <xf numFmtId="0" fontId="28"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42" fillId="0" borderId="16" xfId="0" applyFont="1" applyBorder="1" applyAlignment="1">
      <alignment horizontal="left" vertical="center" wrapText="1"/>
    </xf>
    <xf numFmtId="3" fontId="28" fillId="0" borderId="16" xfId="0" applyNumberFormat="1" applyFont="1" applyBorder="1" applyAlignment="1">
      <alignment horizontal="center" vertical="center" wrapText="1"/>
    </xf>
    <xf numFmtId="0" fontId="28" fillId="0" borderId="17" xfId="0" applyFont="1" applyBorder="1" applyAlignment="1">
      <alignment horizontal="left" vertical="center" wrapText="1"/>
    </xf>
    <xf numFmtId="0" fontId="42" fillId="0" borderId="16" xfId="0" applyFont="1" applyBorder="1" applyAlignment="1">
      <alignment vertical="center" wrapText="1"/>
    </xf>
    <xf numFmtId="0" fontId="28" fillId="0" borderId="16" xfId="0" applyFont="1" applyBorder="1" applyAlignment="1">
      <alignment horizontal="right" vertical="center" wrapText="1"/>
    </xf>
    <xf numFmtId="0" fontId="60" fillId="15" borderId="4" xfId="0" applyFont="1" applyFill="1" applyBorder="1" applyAlignment="1">
      <alignment horizontal="center"/>
    </xf>
    <xf numFmtId="0" fontId="60" fillId="15" borderId="6" xfId="0" applyFont="1" applyFill="1" applyBorder="1" applyAlignment="1">
      <alignment horizontal="center"/>
    </xf>
    <xf numFmtId="0" fontId="60" fillId="15" borderId="5" xfId="0" applyFont="1" applyFill="1" applyBorder="1" applyAlignment="1">
      <alignment horizontal="center"/>
    </xf>
    <xf numFmtId="4" fontId="21" fillId="0" borderId="1" xfId="0" applyNumberFormat="1" applyFont="1" applyBorder="1" applyAlignment="1">
      <alignment horizontal="center" wrapText="1"/>
    </xf>
    <xf numFmtId="0" fontId="8" fillId="0" borderId="1" xfId="0" applyFont="1" applyBorder="1" applyAlignment="1">
      <alignment horizontal="center" wrapText="1"/>
    </xf>
    <xf numFmtId="0" fontId="65" fillId="0" borderId="1" xfId="0" applyFont="1" applyBorder="1" applyAlignment="1">
      <alignment wrapText="1"/>
    </xf>
    <xf numFmtId="0" fontId="8" fillId="3" borderId="1" xfId="0" applyFont="1" applyFill="1" applyBorder="1" applyAlignment="1">
      <alignment horizontal="justify"/>
    </xf>
    <xf numFmtId="0" fontId="21" fillId="16" borderId="1" xfId="0" applyFont="1" applyFill="1" applyBorder="1" applyAlignment="1">
      <alignment horizontal="justify"/>
    </xf>
    <xf numFmtId="164" fontId="21" fillId="16" borderId="1" xfId="0" applyNumberFormat="1" applyFont="1" applyFill="1" applyBorder="1" applyAlignment="1">
      <alignment horizontal="center"/>
    </xf>
    <xf numFmtId="0" fontId="17" fillId="0" borderId="12" xfId="0" applyFont="1" applyBorder="1"/>
    <xf numFmtId="0" fontId="47" fillId="15" borderId="4" xfId="0" applyFont="1" applyFill="1" applyBorder="1" applyAlignment="1">
      <alignment horizontal="center" vertical="center" wrapText="1"/>
    </xf>
    <xf numFmtId="0" fontId="47" fillId="15" borderId="6" xfId="0" applyFont="1" applyFill="1" applyBorder="1" applyAlignment="1">
      <alignment horizontal="center" vertical="center" wrapText="1"/>
    </xf>
    <xf numFmtId="0" fontId="47" fillId="15" borderId="5" xfId="0" applyFont="1" applyFill="1" applyBorder="1" applyAlignment="1">
      <alignment horizontal="center" vertical="center" wrapText="1"/>
    </xf>
    <xf numFmtId="0" fontId="17" fillId="0" borderId="1" xfId="0" applyFont="1" applyBorder="1" applyAlignment="1">
      <alignment horizontal="center" wrapText="1"/>
    </xf>
    <xf numFmtId="0" fontId="17" fillId="0" borderId="4" xfId="0" applyFont="1" applyBorder="1" applyAlignment="1">
      <alignment horizontal="center" wrapText="1"/>
    </xf>
    <xf numFmtId="0" fontId="17" fillId="0" borderId="6" xfId="0" applyFont="1" applyBorder="1" applyAlignment="1">
      <alignment horizontal="center" wrapText="1"/>
    </xf>
    <xf numFmtId="0" fontId="17" fillId="0" borderId="5" xfId="0" applyFont="1" applyBorder="1" applyAlignment="1">
      <alignment horizontal="center" wrapText="1"/>
    </xf>
    <xf numFmtId="0" fontId="35" fillId="0" borderId="15" xfId="0" applyFont="1" applyBorder="1" applyAlignment="1">
      <alignment horizontal="left" wrapText="1"/>
    </xf>
    <xf numFmtId="0" fontId="35" fillId="0" borderId="2" xfId="0" applyFont="1" applyBorder="1" applyAlignment="1">
      <alignment horizontal="left" wrapText="1"/>
    </xf>
    <xf numFmtId="0" fontId="35" fillId="0" borderId="3" xfId="0" applyFont="1" applyBorder="1" applyAlignment="1">
      <alignment horizontal="left" wrapText="1"/>
    </xf>
    <xf numFmtId="0" fontId="7" fillId="0" borderId="1" xfId="0" applyFont="1" applyBorder="1" applyAlignment="1">
      <alignment horizontal="center" vertical="center" wrapText="1"/>
    </xf>
    <xf numFmtId="165" fontId="45" fillId="0" borderId="1" xfId="73" applyNumberFormat="1" applyFont="1" applyBorder="1" applyAlignment="1">
      <alignment horizontal="center" vertical="center"/>
    </xf>
    <xf numFmtId="0" fontId="20" fillId="3" borderId="1" xfId="0" applyFont="1" applyFill="1" applyBorder="1" applyAlignment="1">
      <alignment horizontal="center" vertical="center" wrapText="1"/>
    </xf>
    <xf numFmtId="0" fontId="12" fillId="17" borderId="4" xfId="0" applyFont="1" applyFill="1" applyBorder="1" applyAlignment="1">
      <alignment horizontal="center"/>
    </xf>
    <xf numFmtId="0" fontId="12" fillId="17" borderId="6" xfId="0" applyFont="1" applyFill="1" applyBorder="1" applyAlignment="1">
      <alignment horizontal="center"/>
    </xf>
    <xf numFmtId="0" fontId="12" fillId="17" borderId="5" xfId="0" applyFont="1" applyFill="1" applyBorder="1" applyAlignment="1">
      <alignment horizontal="center"/>
    </xf>
    <xf numFmtId="0" fontId="5" fillId="0" borderId="12" xfId="0" applyFont="1" applyBorder="1" applyAlignment="1"/>
    <xf numFmtId="0" fontId="0" fillId="0" borderId="12" xfId="0" applyFont="1" applyBorder="1" applyAlignment="1"/>
    <xf numFmtId="0" fontId="4" fillId="0" borderId="12" xfId="0" applyFont="1" applyBorder="1" applyAlignment="1">
      <alignment horizontal="center"/>
    </xf>
    <xf numFmtId="0" fontId="4" fillId="0" borderId="9"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4" fillId="0" borderId="1" xfId="0" applyFont="1" applyBorder="1" applyAlignment="1">
      <alignment horizontal="center" vertical="center"/>
    </xf>
    <xf numFmtId="0" fontId="7" fillId="0" borderId="5" xfId="0" applyFont="1" applyBorder="1" applyAlignment="1">
      <alignment horizontal="center" vertical="center"/>
    </xf>
    <xf numFmtId="0" fontId="4" fillId="0" borderId="3"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4"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7"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xf>
    <xf numFmtId="0" fontId="27" fillId="0" borderId="0" xfId="0" applyFont="1" applyBorder="1" applyAlignment="1">
      <alignment horizontal="center" vertical="center" wrapText="1"/>
    </xf>
    <xf numFmtId="0" fontId="28" fillId="0" borderId="12" xfId="0" applyFont="1" applyBorder="1" applyAlignment="1">
      <alignment vertical="center"/>
    </xf>
    <xf numFmtId="0" fontId="27" fillId="0" borderId="0" xfId="0" applyFont="1" applyBorder="1" applyAlignment="1">
      <alignment vertical="center"/>
    </xf>
    <xf numFmtId="0" fontId="13" fillId="15" borderId="4" xfId="0" applyFont="1" applyFill="1" applyBorder="1" applyAlignment="1">
      <alignment horizontal="left" vertical="center" wrapText="1"/>
    </xf>
    <xf numFmtId="0" fontId="13" fillId="15" borderId="6" xfId="0" applyFont="1" applyFill="1" applyBorder="1" applyAlignment="1">
      <alignment horizontal="left" vertical="center" wrapText="1"/>
    </xf>
    <xf numFmtId="0" fontId="13" fillId="15" borderId="5" xfId="0" applyFont="1" applyFill="1" applyBorder="1" applyAlignment="1">
      <alignment horizontal="left" vertical="center" wrapText="1"/>
    </xf>
    <xf numFmtId="0" fontId="10" fillId="0" borderId="4" xfId="0" applyFont="1" applyBorder="1" applyAlignment="1">
      <alignment horizontal="left" wrapText="1"/>
    </xf>
    <xf numFmtId="0" fontId="10" fillId="0" borderId="6" xfId="0" applyFont="1" applyBorder="1" applyAlignment="1">
      <alignment horizontal="left" wrapText="1"/>
    </xf>
    <xf numFmtId="0" fontId="10" fillId="0" borderId="5" xfId="0" applyFont="1" applyBorder="1" applyAlignment="1">
      <alignment horizontal="left" wrapText="1"/>
    </xf>
    <xf numFmtId="0" fontId="8" fillId="4" borderId="17" xfId="0" applyFont="1" applyFill="1" applyBorder="1" applyAlignment="1">
      <alignment horizontal="center" wrapText="1"/>
    </xf>
    <xf numFmtId="0" fontId="8" fillId="4" borderId="19" xfId="0" applyFont="1" applyFill="1" applyBorder="1" applyAlignment="1">
      <alignment horizontal="center" wrapText="1"/>
    </xf>
    <xf numFmtId="0" fontId="8" fillId="4" borderId="20" xfId="0" applyFont="1" applyFill="1" applyBorder="1" applyAlignment="1">
      <alignment horizontal="center" wrapText="1"/>
    </xf>
    <xf numFmtId="0" fontId="21" fillId="15" borderId="1" xfId="0" applyFont="1" applyFill="1" applyBorder="1"/>
    <xf numFmtId="0" fontId="66" fillId="15" borderId="1" xfId="87" applyFont="1" applyFill="1" applyBorder="1" applyAlignment="1">
      <alignment horizontal="center" vertical="top"/>
    </xf>
    <xf numFmtId="0" fontId="66" fillId="15" borderId="1" xfId="88" applyFont="1" applyFill="1" applyBorder="1" applyAlignment="1">
      <alignment horizontal="center" vertical="top"/>
    </xf>
    <xf numFmtId="0" fontId="8" fillId="0" borderId="16" xfId="0"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applyFont="1" applyBorder="1" applyAlignment="1">
      <alignment horizontal="left" vertical="center" wrapText="1"/>
    </xf>
    <xf numFmtId="164" fontId="21" fillId="0" borderId="1" xfId="0" applyNumberFormat="1" applyFont="1" applyBorder="1"/>
    <xf numFmtId="0" fontId="8" fillId="0" borderId="16" xfId="0" applyFont="1" applyBorder="1" applyAlignment="1">
      <alignment horizontal="center" vertical="center" wrapText="1"/>
    </xf>
    <xf numFmtId="3" fontId="21" fillId="0" borderId="16" xfId="0" applyNumberFormat="1" applyFont="1" applyBorder="1" applyAlignment="1">
      <alignment horizontal="center" vertical="center" wrapText="1"/>
    </xf>
    <xf numFmtId="0" fontId="21" fillId="0" borderId="16" xfId="0" applyFont="1" applyBorder="1" applyAlignment="1">
      <alignment horizontal="center" vertical="center" wrapText="1"/>
    </xf>
    <xf numFmtId="0" fontId="8" fillId="0" borderId="16" xfId="0" applyFont="1" applyBorder="1" applyAlignment="1">
      <alignment horizontal="right" vertical="center" wrapText="1"/>
    </xf>
    <xf numFmtId="3" fontId="8" fillId="0" borderId="16" xfId="0" applyNumberFormat="1" applyFont="1" applyBorder="1" applyAlignment="1">
      <alignment horizontal="center" vertical="center" wrapText="1"/>
    </xf>
    <xf numFmtId="0" fontId="21" fillId="0" borderId="21" xfId="0" applyFont="1" applyBorder="1" applyAlignment="1">
      <alignment horizontal="left" vertical="center"/>
    </xf>
    <xf numFmtId="0" fontId="21" fillId="0" borderId="0" xfId="0" applyFont="1" applyAlignment="1">
      <alignment horizontal="left" vertical="center" wrapText="1"/>
    </xf>
    <xf numFmtId="0" fontId="0" fillId="15" borderId="4" xfId="0" applyFill="1" applyBorder="1" applyAlignment="1">
      <alignment horizontal="center" vertical="center"/>
    </xf>
    <xf numFmtId="0" fontId="0" fillId="15" borderId="6" xfId="0" applyFill="1" applyBorder="1" applyAlignment="1">
      <alignment horizontal="center" vertical="center"/>
    </xf>
    <xf numFmtId="0" fontId="0" fillId="15" borderId="5" xfId="0" applyFill="1" applyBorder="1" applyAlignment="1">
      <alignment horizontal="center" vertical="center"/>
    </xf>
    <xf numFmtId="0" fontId="67" fillId="3" borderId="1" xfId="0" applyFont="1" applyFill="1" applyBorder="1" applyAlignment="1">
      <alignment horizontal="center" wrapText="1"/>
    </xf>
    <xf numFmtId="0" fontId="5" fillId="3" borderId="4"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5" xfId="0" applyFont="1" applyFill="1" applyBorder="1" applyAlignment="1">
      <alignment horizontal="center" vertical="top" wrapText="1"/>
    </xf>
    <xf numFmtId="0" fontId="0" fillId="3" borderId="1" xfId="0" applyFont="1" applyFill="1" applyBorder="1" applyAlignment="1">
      <alignment horizontal="center" wrapText="1"/>
    </xf>
    <xf numFmtId="0" fontId="0" fillId="3" borderId="1" xfId="0" applyFont="1" applyFill="1" applyBorder="1" applyAlignment="1">
      <alignment horizontal="center" vertical="top" wrapText="1"/>
    </xf>
    <xf numFmtId="0" fontId="0" fillId="0" borderId="1" xfId="0" applyFont="1" applyBorder="1" applyAlignment="1">
      <alignment horizontal="justify" vertical="top" wrapText="1"/>
    </xf>
    <xf numFmtId="0" fontId="0" fillId="16" borderId="1" xfId="0" applyFont="1" applyFill="1" applyBorder="1" applyAlignment="1">
      <alignment horizontal="center" vertical="top" wrapText="1"/>
    </xf>
    <xf numFmtId="0" fontId="0" fillId="0" borderId="4" xfId="0" applyFont="1" applyBorder="1"/>
    <xf numFmtId="0" fontId="0" fillId="0" borderId="6" xfId="0" applyFont="1" applyBorder="1"/>
    <xf numFmtId="0" fontId="0" fillId="0" borderId="5" xfId="0" applyFont="1" applyBorder="1"/>
    <xf numFmtId="0" fontId="0" fillId="0" borderId="1"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1" xfId="0" applyNumberFormat="1" applyFont="1" applyBorder="1" applyAlignment="1">
      <alignment horizontal="center" wrapText="1"/>
    </xf>
    <xf numFmtId="2" fontId="0" fillId="16" borderId="1" xfId="0" applyNumberFormat="1" applyFont="1" applyFill="1" applyBorder="1" applyAlignment="1">
      <alignment horizontal="center" vertical="top" wrapText="1"/>
    </xf>
    <xf numFmtId="0" fontId="4" fillId="15" borderId="1" xfId="0" applyFont="1" applyFill="1" applyBorder="1" applyAlignment="1">
      <alignment horizontal="left" vertical="top" wrapText="1"/>
    </xf>
    <xf numFmtId="0" fontId="17" fillId="0" borderId="0" xfId="0" applyFont="1" applyAlignment="1">
      <alignment horizontal="justify"/>
    </xf>
    <xf numFmtId="0" fontId="21" fillId="3" borderId="1" xfId="0" applyFont="1" applyFill="1" applyBorder="1" applyAlignment="1">
      <alignment horizontal="center" vertical="top" wrapText="1"/>
    </xf>
    <xf numFmtId="0" fontId="21" fillId="3" borderId="11" xfId="0" applyFont="1" applyFill="1" applyBorder="1" applyAlignment="1">
      <alignment horizontal="center" vertical="top" wrapText="1"/>
    </xf>
    <xf numFmtId="0" fontId="21" fillId="3" borderId="12" xfId="0" applyFont="1" applyFill="1" applyBorder="1" applyAlignment="1">
      <alignment horizontal="center" vertical="top" wrapText="1"/>
    </xf>
    <xf numFmtId="0" fontId="21" fillId="3" borderId="13" xfId="0" applyFont="1" applyFill="1" applyBorder="1" applyAlignment="1">
      <alignment horizontal="center" vertical="top" wrapText="1"/>
    </xf>
    <xf numFmtId="0" fontId="21" fillId="3" borderId="15" xfId="0" applyFont="1" applyFill="1" applyBorder="1" applyAlignment="1">
      <alignment horizontal="center" vertical="top" wrapText="1"/>
    </xf>
    <xf numFmtId="0" fontId="21" fillId="3" borderId="7" xfId="0" applyFont="1" applyFill="1" applyBorder="1" applyAlignment="1">
      <alignment horizontal="center" vertical="top" wrapText="1"/>
    </xf>
    <xf numFmtId="0" fontId="21" fillId="3" borderId="8"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5" xfId="0" applyFont="1" applyFill="1" applyBorder="1" applyAlignment="1">
      <alignment horizontal="center" vertical="top" wrapText="1"/>
    </xf>
    <xf numFmtId="0" fontId="21" fillId="8" borderId="1" xfId="0" applyFont="1" applyFill="1" applyBorder="1" applyAlignment="1">
      <alignment horizontal="center" vertical="top" wrapText="1"/>
    </xf>
    <xf numFmtId="0" fontId="8" fillId="0" borderId="2" xfId="0" applyFont="1" applyBorder="1" applyAlignment="1">
      <alignment wrapText="1"/>
    </xf>
    <xf numFmtId="0" fontId="21" fillId="0" borderId="12" xfId="0" applyFont="1" applyBorder="1" applyAlignment="1">
      <alignment horizontal="left" vertical="top" wrapText="1"/>
    </xf>
    <xf numFmtId="0" fontId="21" fillId="0" borderId="12" xfId="0" applyFont="1" applyBorder="1" applyAlignment="1">
      <alignment horizontal="left" vertical="top"/>
    </xf>
    <xf numFmtId="0" fontId="21" fillId="0" borderId="13" xfId="0" applyFont="1" applyBorder="1" applyAlignment="1">
      <alignment horizontal="left" vertical="top"/>
    </xf>
    <xf numFmtId="0" fontId="8" fillId="0" borderId="9" xfId="0" applyFont="1" applyBorder="1" applyAlignment="1">
      <alignment wrapText="1"/>
    </xf>
    <xf numFmtId="0" fontId="21" fillId="0" borderId="0" xfId="0" applyFont="1" applyAlignment="1">
      <alignment horizontal="left" vertical="top"/>
    </xf>
    <xf numFmtId="0" fontId="21" fillId="0" borderId="14" xfId="0" applyFont="1" applyBorder="1" applyAlignment="1">
      <alignment horizontal="left" vertical="top"/>
    </xf>
    <xf numFmtId="0" fontId="8" fillId="11" borderId="1" xfId="0" applyFont="1" applyFill="1" applyBorder="1" applyAlignment="1">
      <alignment horizontal="center"/>
    </xf>
    <xf numFmtId="0" fontId="21" fillId="0" borderId="9" xfId="0" applyFont="1" applyBorder="1" applyAlignment="1">
      <alignment horizontal="left" wrapText="1" indent="1"/>
    </xf>
    <xf numFmtId="0" fontId="21" fillId="0" borderId="1" xfId="0" applyFont="1" applyBorder="1" applyAlignment="1">
      <alignment horizontal="left" wrapText="1"/>
    </xf>
    <xf numFmtId="0" fontId="8" fillId="0" borderId="1" xfId="0" applyFont="1" applyBorder="1" applyAlignment="1">
      <alignment horizontal="left" vertical="top"/>
    </xf>
    <xf numFmtId="0" fontId="8" fillId="11" borderId="1" xfId="0" applyFont="1" applyFill="1" applyBorder="1" applyAlignment="1">
      <alignment horizontal="center" vertical="center"/>
    </xf>
    <xf numFmtId="0" fontId="21" fillId="0" borderId="7" xfId="0" applyFont="1" applyBorder="1" applyAlignment="1">
      <alignment horizontal="left" vertical="top"/>
    </xf>
    <xf numFmtId="0" fontId="21" fillId="0" borderId="8" xfId="0" applyFont="1" applyBorder="1" applyAlignment="1">
      <alignment horizontal="left" vertical="top"/>
    </xf>
    <xf numFmtId="0" fontId="8" fillId="11" borderId="1" xfId="0" applyFont="1" applyFill="1" applyBorder="1" applyAlignment="1">
      <alignment horizontal="center" vertical="center" wrapText="1"/>
    </xf>
    <xf numFmtId="0" fontId="21" fillId="0" borderId="13"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0" xfId="0" applyFont="1" applyAlignment="1">
      <alignment vertical="top"/>
    </xf>
    <xf numFmtId="0" fontId="21" fillId="0" borderId="11" xfId="0" applyFont="1" applyBorder="1" applyAlignment="1">
      <alignment horizontal="left" vertical="top" wrapText="1"/>
    </xf>
    <xf numFmtId="0" fontId="21" fillId="0" borderId="10" xfId="0" applyFont="1" applyBorder="1" applyAlignment="1">
      <alignment horizontal="left" vertical="top" wrapText="1"/>
    </xf>
    <xf numFmtId="0" fontId="21" fillId="0" borderId="3" xfId="0" applyFont="1" applyBorder="1" applyAlignment="1">
      <alignment horizontal="left" wrapText="1" indent="1"/>
    </xf>
    <xf numFmtId="0" fontId="21" fillId="0" borderId="15" xfId="0" applyFont="1" applyBorder="1" applyAlignment="1">
      <alignment horizontal="left" vertical="top" wrapText="1"/>
    </xf>
    <xf numFmtId="0" fontId="13" fillId="4" borderId="4" xfId="0" applyFont="1" applyFill="1" applyBorder="1" applyAlignment="1">
      <alignment horizontal="left" wrapText="1"/>
    </xf>
    <xf numFmtId="0" fontId="13" fillId="4" borderId="6" xfId="0" applyFont="1" applyFill="1" applyBorder="1" applyAlignment="1">
      <alignment horizontal="left" wrapText="1"/>
    </xf>
    <xf numFmtId="0" fontId="13" fillId="4" borderId="5" xfId="0" applyFont="1" applyFill="1" applyBorder="1" applyAlignment="1">
      <alignment horizontal="left" wrapText="1"/>
    </xf>
    <xf numFmtId="0" fontId="21" fillId="0" borderId="7" xfId="0" applyFont="1" applyBorder="1" applyAlignment="1">
      <alignment horizontal="center" wrapText="1"/>
    </xf>
    <xf numFmtId="49" fontId="28" fillId="0" borderId="12" xfId="0" applyNumberFormat="1" applyFont="1" applyBorder="1" applyAlignment="1">
      <alignment horizontal="left" vertical="center" wrapText="1"/>
    </xf>
    <xf numFmtId="49" fontId="28" fillId="0" borderId="0" xfId="0" applyNumberFormat="1" applyFont="1" applyBorder="1" applyAlignment="1">
      <alignment horizontal="left" vertical="center" wrapText="1"/>
    </xf>
    <xf numFmtId="49" fontId="27" fillId="0" borderId="0" xfId="0" applyNumberFormat="1" applyFont="1" applyBorder="1" applyAlignment="1">
      <alignment horizontal="left" vertical="center" wrapText="1"/>
    </xf>
    <xf numFmtId="0" fontId="35" fillId="0" borderId="1" xfId="0" applyFont="1" applyBorder="1" applyAlignment="1">
      <alignment horizontal="center" vertical="center" wrapText="1"/>
    </xf>
    <xf numFmtId="16" fontId="35" fillId="0" borderId="1" xfId="0" quotePrefix="1" applyNumberFormat="1" applyFont="1" applyBorder="1" applyAlignment="1">
      <alignment horizontal="center" vertical="center"/>
    </xf>
    <xf numFmtId="0" fontId="35" fillId="0" borderId="1" xfId="0" applyFont="1" applyBorder="1" applyAlignment="1">
      <alignment horizontal="center" vertical="center"/>
    </xf>
    <xf numFmtId="10" fontId="35" fillId="0" borderId="1" xfId="0" applyNumberFormat="1" applyFont="1" applyBorder="1" applyAlignment="1">
      <alignment horizontal="center" vertical="center"/>
    </xf>
    <xf numFmtId="10" fontId="35" fillId="0" borderId="1" xfId="0" applyNumberFormat="1" applyFont="1" applyBorder="1" applyAlignment="1">
      <alignment horizontal="center" vertical="center" wrapText="1"/>
    </xf>
    <xf numFmtId="0" fontId="60" fillId="15" borderId="4" xfId="0" applyFont="1" applyFill="1" applyBorder="1" applyAlignment="1">
      <alignment horizontal="center" vertical="center"/>
    </xf>
    <xf numFmtId="0" fontId="60" fillId="15" borderId="6" xfId="0" applyFont="1" applyFill="1" applyBorder="1" applyAlignment="1">
      <alignment horizontal="center" vertical="center"/>
    </xf>
    <xf numFmtId="0" fontId="60" fillId="15" borderId="5" xfId="0" applyFont="1" applyFill="1" applyBorder="1" applyAlignment="1">
      <alignment horizontal="center" vertical="center"/>
    </xf>
    <xf numFmtId="0" fontId="17" fillId="0" borderId="4"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21" fillId="0" borderId="0" xfId="0" applyFont="1"/>
    <xf numFmtId="0" fontId="17" fillId="15" borderId="4" xfId="0" applyFont="1" applyFill="1" applyBorder="1"/>
    <xf numFmtId="0" fontId="17" fillId="15" borderId="6" xfId="0" applyFont="1" applyFill="1" applyBorder="1"/>
    <xf numFmtId="0" fontId="17" fillId="15" borderId="5" xfId="0" applyFont="1" applyFill="1" applyBorder="1"/>
    <xf numFmtId="0" fontId="8" fillId="3" borderId="1" xfId="0" applyFont="1" applyFill="1" applyBorder="1" applyAlignment="1">
      <alignment horizontal="right" vertical="top" wrapText="1"/>
    </xf>
    <xf numFmtId="0" fontId="21" fillId="0" borderId="1" xfId="0" applyFont="1" applyBorder="1" applyAlignment="1" applyProtection="1">
      <alignment horizontal="center"/>
      <protection locked="0"/>
    </xf>
    <xf numFmtId="0" fontId="21" fillId="0" borderId="2" xfId="0" applyFont="1" applyBorder="1" applyAlignment="1">
      <alignment horizontal="justify" vertical="top" wrapText="1"/>
    </xf>
    <xf numFmtId="0" fontId="21" fillId="0" borderId="2" xfId="0" applyFont="1" applyBorder="1" applyAlignment="1">
      <alignment horizontal="center" vertical="top" wrapText="1"/>
    </xf>
    <xf numFmtId="0" fontId="21" fillId="0" borderId="12" xfId="0" applyFont="1" applyBorder="1" applyAlignment="1">
      <alignment horizontal="justify" vertical="top"/>
    </xf>
    <xf numFmtId="0" fontId="21" fillId="0" borderId="0" xfId="0" applyFont="1" applyAlignment="1">
      <alignment horizontal="justify" vertical="top" wrapText="1"/>
    </xf>
    <xf numFmtId="0" fontId="55" fillId="0" borderId="0" xfId="7" applyFont="1" applyBorder="1" applyAlignment="1" applyProtection="1">
      <alignment horizontal="left"/>
    </xf>
    <xf numFmtId="0" fontId="21" fillId="0" borderId="0" xfId="0" quotePrefix="1" applyFont="1" applyAlignment="1">
      <alignment vertical="top" wrapText="1"/>
    </xf>
    <xf numFmtId="0" fontId="21" fillId="15" borderId="4" xfId="0" applyFont="1" applyFill="1" applyBorder="1" applyAlignment="1">
      <alignment horizontal="center" vertical="center" wrapText="1"/>
    </xf>
    <xf numFmtId="0" fontId="21" fillId="15" borderId="6" xfId="0" applyFont="1" applyFill="1" applyBorder="1" applyAlignment="1">
      <alignment horizontal="center" vertical="center" wrapText="1"/>
    </xf>
    <xf numFmtId="0" fontId="21" fillId="15" borderId="5" xfId="0" applyFont="1" applyFill="1" applyBorder="1" applyAlignment="1">
      <alignment horizontal="center" vertical="center" wrapText="1"/>
    </xf>
    <xf numFmtId="0" fontId="21" fillId="0" borderId="0" xfId="0" applyFont="1" applyAlignment="1">
      <alignment vertical="center" wrapText="1"/>
    </xf>
    <xf numFmtId="0" fontId="8" fillId="0" borderId="2" xfId="0" applyFont="1" applyBorder="1" applyAlignment="1">
      <alignment horizontal="justify" vertical="top" wrapText="1"/>
    </xf>
    <xf numFmtId="0" fontId="8" fillId="0" borderId="4" xfId="0" applyFont="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center" vertical="top" wrapText="1"/>
    </xf>
    <xf numFmtId="0" fontId="8" fillId="0" borderId="3" xfId="0" applyFont="1" applyBorder="1" applyAlignment="1">
      <alignment horizontal="justify" vertical="top" wrapText="1"/>
    </xf>
    <xf numFmtId="0" fontId="23" fillId="0" borderId="0" xfId="0" applyFont="1" applyAlignment="1" applyProtection="1">
      <alignment horizontal="center"/>
      <protection locked="0"/>
    </xf>
    <xf numFmtId="0" fontId="21" fillId="0" borderId="2" xfId="0" applyFont="1" applyBorder="1" applyAlignment="1">
      <alignment horizontal="justify" vertical="top" wrapText="1"/>
    </xf>
    <xf numFmtId="0" fontId="21" fillId="0" borderId="3" xfId="0" applyFont="1" applyBorder="1" applyAlignment="1">
      <alignment horizontal="justify" vertical="top" wrapText="1"/>
    </xf>
    <xf numFmtId="3" fontId="21" fillId="0" borderId="1" xfId="0" applyNumberFormat="1" applyFont="1" applyBorder="1" applyAlignment="1">
      <alignment horizontal="right" vertical="top" wrapText="1"/>
    </xf>
    <xf numFmtId="0" fontId="21" fillId="0" borderId="0" xfId="0" applyFont="1" applyAlignment="1">
      <alignment horizontal="left" vertical="center" wrapText="1"/>
    </xf>
    <xf numFmtId="0" fontId="21" fillId="0" borderId="7" xfId="0" applyFont="1" applyBorder="1" applyAlignment="1">
      <alignment horizontal="center"/>
    </xf>
    <xf numFmtId="0" fontId="60" fillId="0" borderId="0" xfId="0" applyFont="1" applyAlignment="1">
      <alignment horizontal="justify" vertical="top" wrapText="1"/>
    </xf>
    <xf numFmtId="0" fontId="35" fillId="0" borderId="0" xfId="0" applyFont="1" applyAlignment="1">
      <alignment horizontal="right" vertical="top" wrapText="1"/>
    </xf>
    <xf numFmtId="3" fontId="35" fillId="0" borderId="0" xfId="0" applyNumberFormat="1" applyFont="1" applyAlignment="1">
      <alignment horizontal="right" vertical="top" wrapText="1"/>
    </xf>
    <xf numFmtId="2" fontId="21" fillId="0" borderId="1" xfId="0" applyNumberFormat="1" applyFont="1" applyBorder="1" applyAlignment="1">
      <alignment horizontal="right" vertical="top" wrapText="1"/>
    </xf>
    <xf numFmtId="2" fontId="35" fillId="0" borderId="0" xfId="0" applyNumberFormat="1" applyFont="1" applyAlignment="1">
      <alignment horizontal="right" vertical="top" wrapText="1"/>
    </xf>
    <xf numFmtId="0" fontId="68" fillId="0" borderId="1" xfId="0" applyFont="1" applyBorder="1" applyAlignment="1">
      <alignment horizontal="right" vertical="top" wrapText="1"/>
    </xf>
    <xf numFmtId="0" fontId="52" fillId="0" borderId="12" xfId="0" applyFont="1" applyBorder="1"/>
    <xf numFmtId="0" fontId="17" fillId="15" borderId="1" xfId="0" applyFont="1" applyFill="1" applyBorder="1" applyAlignment="1">
      <alignment horizontal="center"/>
    </xf>
    <xf numFmtId="0" fontId="17" fillId="15" borderId="6" xfId="0" applyFont="1" applyFill="1" applyBorder="1" applyAlignment="1">
      <alignment horizontal="center"/>
    </xf>
    <xf numFmtId="0" fontId="21" fillId="15" borderId="6" xfId="0" applyFont="1" applyFill="1" applyBorder="1"/>
    <xf numFmtId="0" fontId="21" fillId="15" borderId="5" xfId="0" applyFont="1" applyFill="1" applyBorder="1"/>
    <xf numFmtId="0" fontId="8" fillId="3" borderId="4" xfId="0" applyFont="1" applyFill="1" applyBorder="1" applyAlignment="1">
      <alignment horizontal="right" vertical="top" wrapText="1"/>
    </xf>
    <xf numFmtId="0" fontId="21" fillId="0" borderId="4" xfId="0" applyFont="1" applyBorder="1" applyAlignment="1">
      <alignment horizontal="right" vertical="top" wrapText="1"/>
    </xf>
    <xf numFmtId="0" fontId="21" fillId="0" borderId="4" xfId="0" applyFont="1" applyBorder="1" applyAlignment="1">
      <alignment horizontal="right" wrapText="1"/>
    </xf>
    <xf numFmtId="3" fontId="21" fillId="0" borderId="4" xfId="0" applyNumberFormat="1" applyFont="1" applyBorder="1" applyAlignment="1">
      <alignment horizontal="right" vertical="top" wrapText="1"/>
    </xf>
    <xf numFmtId="0" fontId="65" fillId="0" borderId="1" xfId="0" applyFont="1" applyBorder="1" applyAlignment="1">
      <alignment horizontal="justify" vertical="center" wrapText="1"/>
    </xf>
    <xf numFmtId="0" fontId="65" fillId="0" borderId="1" xfId="0" applyFont="1" applyBorder="1" applyAlignment="1">
      <alignment horizontal="right" vertical="center" wrapText="1"/>
    </xf>
    <xf numFmtId="0" fontId="65" fillId="0" borderId="4" xfId="0" applyFont="1" applyBorder="1" applyAlignment="1">
      <alignment horizontal="right" vertical="center" wrapText="1"/>
    </xf>
    <xf numFmtId="164" fontId="65" fillId="0" borderId="1" xfId="0" applyNumberFormat="1" applyFont="1" applyBorder="1"/>
    <xf numFmtId="0" fontId="65" fillId="0" borderId="1" xfId="0" applyFont="1" applyBorder="1" applyAlignment="1">
      <alignment vertical="center"/>
    </xf>
    <xf numFmtId="0" fontId="65" fillId="0" borderId="4" xfId="0" applyFont="1" applyBorder="1" applyAlignment="1">
      <alignment vertical="center"/>
    </xf>
    <xf numFmtId="0" fontId="21" fillId="0" borderId="9" xfId="0" applyFont="1" applyBorder="1"/>
    <xf numFmtId="0" fontId="8" fillId="0" borderId="9" xfId="0" applyFont="1" applyBorder="1" applyAlignment="1">
      <alignment horizontal="left" indent="1"/>
    </xf>
    <xf numFmtId="0" fontId="21" fillId="0" borderId="9" xfId="0" applyFont="1" applyBorder="1" applyAlignment="1">
      <alignment horizontal="right"/>
    </xf>
    <xf numFmtId="0" fontId="21" fillId="0" borderId="3" xfId="0" applyFont="1" applyBorder="1"/>
    <xf numFmtId="0" fontId="21" fillId="0" borderId="3" xfId="0" applyFont="1" applyBorder="1" applyAlignment="1">
      <alignment horizontal="right"/>
    </xf>
    <xf numFmtId="0" fontId="21" fillId="0" borderId="1" xfId="0" applyFont="1" applyFill="1" applyBorder="1" applyAlignment="1">
      <alignment horizontal="right" vertical="top" wrapText="1"/>
    </xf>
  </cellXfs>
  <cellStyles count="135">
    <cellStyle name="Comma" xfId="134" builtinId="3"/>
    <cellStyle name="Followed Hyperlink" xfId="3" builtinId="9" hidden="1"/>
    <cellStyle name="Followed Hyperlink" xfId="4" builtinId="9" hidden="1"/>
    <cellStyle name="Followed Hyperlink" xfId="2" builtinId="9" hidden="1"/>
    <cellStyle name="Followed Hyperlink" xfId="1" builtinId="9" hidden="1"/>
    <cellStyle name="Hyperlink" xfId="7" builtinId="8"/>
    <cellStyle name="Normal" xfId="0" builtinId="0" customBuiltin="1"/>
    <cellStyle name="Normal 2" xfId="5" xr:uid="{00000000-0005-0000-0000-000006000000}"/>
    <cellStyle name="Normal 3" xfId="6" xr:uid="{00000000-0005-0000-0000-000007000000}"/>
    <cellStyle name="Normal 4" xfId="8" xr:uid="{00000000-0005-0000-0000-000008000000}"/>
    <cellStyle name="style1558984310543" xfId="21" xr:uid="{00000000-0005-0000-0000-000009000000}"/>
    <cellStyle name="style1558984310590" xfId="22" xr:uid="{00000000-0005-0000-0000-00000A000000}"/>
    <cellStyle name="style1558984310643" xfId="23" xr:uid="{00000000-0005-0000-0000-00000B000000}"/>
    <cellStyle name="style1558984310706" xfId="24" xr:uid="{00000000-0005-0000-0000-00000C000000}"/>
    <cellStyle name="style1558984310743" xfId="25" xr:uid="{00000000-0005-0000-0000-00000D000000}"/>
    <cellStyle name="style1558984310822" xfId="26" xr:uid="{00000000-0005-0000-0000-00000E000000}"/>
    <cellStyle name="style1558984310875" xfId="27" xr:uid="{00000000-0005-0000-0000-00000F000000}"/>
    <cellStyle name="style1558984310922" xfId="28" xr:uid="{00000000-0005-0000-0000-000010000000}"/>
    <cellStyle name="style1558984314506" xfId="9" xr:uid="{00000000-0005-0000-0000-000011000000}"/>
    <cellStyle name="style1558984314569" xfId="10" xr:uid="{00000000-0005-0000-0000-000012000000}"/>
    <cellStyle name="style1558984314622" xfId="11" xr:uid="{00000000-0005-0000-0000-000013000000}"/>
    <cellStyle name="style1558984314669" xfId="12" xr:uid="{00000000-0005-0000-0000-000014000000}"/>
    <cellStyle name="style1558984314722" xfId="13" xr:uid="{00000000-0005-0000-0000-000015000000}"/>
    <cellStyle name="style1558984314769" xfId="14" xr:uid="{00000000-0005-0000-0000-000016000000}"/>
    <cellStyle name="style1558984314838" xfId="15" xr:uid="{00000000-0005-0000-0000-000017000000}"/>
    <cellStyle name="style1558984314885" xfId="16" xr:uid="{00000000-0005-0000-0000-000018000000}"/>
    <cellStyle name="style1558984314954" xfId="17" xr:uid="{00000000-0005-0000-0000-000019000000}"/>
    <cellStyle name="style1558984315008" xfId="18" xr:uid="{00000000-0005-0000-0000-00001A000000}"/>
    <cellStyle name="style1558984315054" xfId="19" xr:uid="{00000000-0005-0000-0000-00001B000000}"/>
    <cellStyle name="style1558984315108" xfId="20" xr:uid="{00000000-0005-0000-0000-00001C000000}"/>
    <cellStyle name="style1558984369283" xfId="29" xr:uid="{00000000-0005-0000-0000-00001D000000}"/>
    <cellStyle name="style1558984369321" xfId="30" xr:uid="{00000000-0005-0000-0000-00001E000000}"/>
    <cellStyle name="style1558984369367" xfId="31" xr:uid="{00000000-0005-0000-0000-00001F000000}"/>
    <cellStyle name="style1558984369421" xfId="32" xr:uid="{00000000-0005-0000-0000-000020000000}"/>
    <cellStyle name="style1558984369468" xfId="33" xr:uid="{00000000-0005-0000-0000-000021000000}"/>
    <cellStyle name="style1558984369505" xfId="34" xr:uid="{00000000-0005-0000-0000-000022000000}"/>
    <cellStyle name="style1558984369568" xfId="35" xr:uid="{00000000-0005-0000-0000-000023000000}"/>
    <cellStyle name="style1558984369606" xfId="36" xr:uid="{00000000-0005-0000-0000-000024000000}"/>
    <cellStyle name="style1558984369653" xfId="37" xr:uid="{00000000-0005-0000-0000-000025000000}"/>
    <cellStyle name="style1558984531976" xfId="58" xr:uid="{00000000-0005-0000-0000-000026000000}"/>
    <cellStyle name="style1558984532029" xfId="59" xr:uid="{00000000-0005-0000-0000-000027000000}"/>
    <cellStyle name="style1558984532091" xfId="60" xr:uid="{00000000-0005-0000-0000-000028000000}"/>
    <cellStyle name="style1558984532145" xfId="61" xr:uid="{00000000-0005-0000-0000-000029000000}"/>
    <cellStyle name="style1558984532198" xfId="62" xr:uid="{00000000-0005-0000-0000-00002A000000}"/>
    <cellStyle name="style1558984532261" xfId="63" xr:uid="{00000000-0005-0000-0000-00002B000000}"/>
    <cellStyle name="style1558984532414" xfId="64" xr:uid="{00000000-0005-0000-0000-00002C000000}"/>
    <cellStyle name="style1558984532461" xfId="65" xr:uid="{00000000-0005-0000-0000-00002D000000}"/>
    <cellStyle name="style1558984532515" xfId="66" xr:uid="{00000000-0005-0000-0000-00002E000000}"/>
    <cellStyle name="style1558984532546" xfId="67" xr:uid="{00000000-0005-0000-0000-00002F000000}"/>
    <cellStyle name="style1558984532615" xfId="68" xr:uid="{00000000-0005-0000-0000-000030000000}"/>
    <cellStyle name="style1558984533263" xfId="69" xr:uid="{00000000-0005-0000-0000-000031000000}"/>
    <cellStyle name="style1558984533564" xfId="70" xr:uid="{00000000-0005-0000-0000-000032000000}"/>
    <cellStyle name="style1558984563128" xfId="71" xr:uid="{00000000-0005-0000-0000-000033000000}"/>
    <cellStyle name="style1558984563181" xfId="72" xr:uid="{00000000-0005-0000-0000-000034000000}"/>
    <cellStyle name="style1558984563233" xfId="73" xr:uid="{00000000-0005-0000-0000-000035000000}"/>
    <cellStyle name="style1558984563300" xfId="74" xr:uid="{00000000-0005-0000-0000-000036000000}"/>
    <cellStyle name="style1558984563347" xfId="75" xr:uid="{00000000-0005-0000-0000-000037000000}"/>
    <cellStyle name="style1558984563397" xfId="76" xr:uid="{00000000-0005-0000-0000-000038000000}"/>
    <cellStyle name="style1558984563444" xfId="77" xr:uid="{00000000-0005-0000-0000-000039000000}"/>
    <cellStyle name="style1558984563506" xfId="78" xr:uid="{00000000-0005-0000-0000-00003A000000}"/>
    <cellStyle name="style1558984563561" xfId="79" xr:uid="{00000000-0005-0000-0000-00003B000000}"/>
    <cellStyle name="style1558984563609" xfId="80" xr:uid="{00000000-0005-0000-0000-00003C000000}"/>
    <cellStyle name="style1558984568458" xfId="81" xr:uid="{00000000-0005-0000-0000-00003D000000}"/>
    <cellStyle name="style1558984568516" xfId="82" xr:uid="{00000000-0005-0000-0000-00003E000000}"/>
    <cellStyle name="style1558984568572" xfId="83" xr:uid="{00000000-0005-0000-0000-00003F000000}"/>
    <cellStyle name="style1558984568627" xfId="84" xr:uid="{00000000-0005-0000-0000-000040000000}"/>
    <cellStyle name="style1558984568676" xfId="85" xr:uid="{00000000-0005-0000-0000-000041000000}"/>
    <cellStyle name="style1558984568735" xfId="86" xr:uid="{00000000-0005-0000-0000-000042000000}"/>
    <cellStyle name="style1558984568790" xfId="87" xr:uid="{00000000-0005-0000-0000-000043000000}"/>
    <cellStyle name="style1558984568833" xfId="88" xr:uid="{00000000-0005-0000-0000-000044000000}"/>
    <cellStyle name="style1558984568882" xfId="89" xr:uid="{00000000-0005-0000-0000-000045000000}"/>
    <cellStyle name="style1558984568944" xfId="90" xr:uid="{00000000-0005-0000-0000-000046000000}"/>
    <cellStyle name="style1558984597390" xfId="91" xr:uid="{00000000-0005-0000-0000-000047000000}"/>
    <cellStyle name="style1558984597453" xfId="92" xr:uid="{00000000-0005-0000-0000-000048000000}"/>
    <cellStyle name="style1558984597490" xfId="93" xr:uid="{00000000-0005-0000-0000-000049000000}"/>
    <cellStyle name="style1558984597553" xfId="94" xr:uid="{00000000-0005-0000-0000-00004A000000}"/>
    <cellStyle name="style1558984597606" xfId="95" xr:uid="{00000000-0005-0000-0000-00004B000000}"/>
    <cellStyle name="style1558984597660" xfId="96" xr:uid="{00000000-0005-0000-0000-00004C000000}"/>
    <cellStyle name="style1558984597707" xfId="97" xr:uid="{00000000-0005-0000-0000-00004D000000}"/>
    <cellStyle name="style1558984597760" xfId="98" xr:uid="{00000000-0005-0000-0000-00004E000000}"/>
    <cellStyle name="style1558984712019" xfId="38" xr:uid="{00000000-0005-0000-0000-00004F000000}"/>
    <cellStyle name="style1558984712066" xfId="39" xr:uid="{00000000-0005-0000-0000-000050000000}"/>
    <cellStyle name="style1558984712119" xfId="40" xr:uid="{00000000-0005-0000-0000-000051000000}"/>
    <cellStyle name="style1558984712182" xfId="41" xr:uid="{00000000-0005-0000-0000-000052000000}"/>
    <cellStyle name="style1558984712220" xfId="42" xr:uid="{00000000-0005-0000-0000-000053000000}"/>
    <cellStyle name="style1558984712282" xfId="43" xr:uid="{00000000-0005-0000-0000-000054000000}"/>
    <cellStyle name="style1558984712336" xfId="44" xr:uid="{00000000-0005-0000-0000-000055000000}"/>
    <cellStyle name="style1558984712382" xfId="45" xr:uid="{00000000-0005-0000-0000-000056000000}"/>
    <cellStyle name="style1558984712436" xfId="46" xr:uid="{00000000-0005-0000-0000-000057000000}"/>
    <cellStyle name="style1558984712483" xfId="47" xr:uid="{00000000-0005-0000-0000-000058000000}"/>
    <cellStyle name="style1558984716633" xfId="48" xr:uid="{00000000-0005-0000-0000-000059000000}"/>
    <cellStyle name="style1558984716686" xfId="49" xr:uid="{00000000-0005-0000-0000-00005A000000}"/>
    <cellStyle name="style1558984716733" xfId="50" xr:uid="{00000000-0005-0000-0000-00005B000000}"/>
    <cellStyle name="style1558984716787" xfId="51" xr:uid="{00000000-0005-0000-0000-00005C000000}"/>
    <cellStyle name="style1558984716834" xfId="52" xr:uid="{00000000-0005-0000-0000-00005D000000}"/>
    <cellStyle name="style1558984716887" xfId="53" xr:uid="{00000000-0005-0000-0000-00005E000000}"/>
    <cellStyle name="style1558984716949" xfId="54" xr:uid="{00000000-0005-0000-0000-00005F000000}"/>
    <cellStyle name="style1558984717003" xfId="55" xr:uid="{00000000-0005-0000-0000-000060000000}"/>
    <cellStyle name="style1558984717050" xfId="56" xr:uid="{00000000-0005-0000-0000-000061000000}"/>
    <cellStyle name="style1558984717103" xfId="57" xr:uid="{00000000-0005-0000-0000-000062000000}"/>
    <cellStyle name="style1558984721985" xfId="99" xr:uid="{00000000-0005-0000-0000-000063000000}"/>
    <cellStyle name="style1558984722047" xfId="100" xr:uid="{00000000-0005-0000-0000-000064000000}"/>
    <cellStyle name="style1558984722100" xfId="101" xr:uid="{00000000-0005-0000-0000-000065000000}"/>
    <cellStyle name="style1558984722154" xfId="105" xr:uid="{00000000-0005-0000-0000-000066000000}"/>
    <cellStyle name="style1558984722216" xfId="106" xr:uid="{00000000-0005-0000-0000-000067000000}"/>
    <cellStyle name="style1558984722285" xfId="107" xr:uid="{00000000-0005-0000-0000-000068000000}"/>
    <cellStyle name="style1558984722354" xfId="111" xr:uid="{00000000-0005-0000-0000-000069000000}"/>
    <cellStyle name="style1558984722401" xfId="112" xr:uid="{00000000-0005-0000-0000-00006A000000}"/>
    <cellStyle name="style1558984722432" xfId="113" xr:uid="{00000000-0005-0000-0000-00006B000000}"/>
    <cellStyle name="style1559142577891" xfId="117" xr:uid="{00000000-0005-0000-0000-00006C000000}"/>
    <cellStyle name="style1559142577960" xfId="118" xr:uid="{00000000-0005-0000-0000-00006D000000}"/>
    <cellStyle name="style1559142578007" xfId="119" xr:uid="{00000000-0005-0000-0000-00006E000000}"/>
    <cellStyle name="style1559142578076" xfId="114" xr:uid="{00000000-0005-0000-0000-00006F000000}"/>
    <cellStyle name="style1559142578107" xfId="115" xr:uid="{00000000-0005-0000-0000-000070000000}"/>
    <cellStyle name="style1559142578160" xfId="116" xr:uid="{00000000-0005-0000-0000-000071000000}"/>
    <cellStyle name="style1559142578223" xfId="120" xr:uid="{00000000-0005-0000-0000-000072000000}"/>
    <cellStyle name="style1559142578276" xfId="121" xr:uid="{00000000-0005-0000-0000-000073000000}"/>
    <cellStyle name="style1559142578323" xfId="122" xr:uid="{00000000-0005-0000-0000-000074000000}"/>
    <cellStyle name="style1559142582443" xfId="102" xr:uid="{00000000-0005-0000-0000-000075000000}"/>
    <cellStyle name="style1559142582490" xfId="103" xr:uid="{00000000-0005-0000-0000-000076000000}"/>
    <cellStyle name="style1559142582528" xfId="104" xr:uid="{00000000-0005-0000-0000-000077000000}"/>
    <cellStyle name="style1559142582575" xfId="108" xr:uid="{00000000-0005-0000-0000-000078000000}"/>
    <cellStyle name="style1559142582628" xfId="109" xr:uid="{00000000-0005-0000-0000-000079000000}"/>
    <cellStyle name="style1559142582675" xfId="110" xr:uid="{00000000-0005-0000-0000-00007A000000}"/>
    <cellStyle name="style1559142582760" xfId="123" xr:uid="{00000000-0005-0000-0000-00007B000000}"/>
    <cellStyle name="style1559142582807" xfId="124" xr:uid="{00000000-0005-0000-0000-00007C000000}"/>
    <cellStyle name="style1559142582860" xfId="125" xr:uid="{00000000-0005-0000-0000-00007D000000}"/>
    <cellStyle name="style1559142586268" xfId="126" xr:uid="{00000000-0005-0000-0000-00007E000000}"/>
    <cellStyle name="style1559142586315" xfId="127" xr:uid="{00000000-0005-0000-0000-00007F000000}"/>
    <cellStyle name="style1559142586369" xfId="128" xr:uid="{00000000-0005-0000-0000-000080000000}"/>
    <cellStyle name="style1559142586416" xfId="129" xr:uid="{00000000-0005-0000-0000-000081000000}"/>
    <cellStyle name="style1559142586469" xfId="130" xr:uid="{00000000-0005-0000-0000-000082000000}"/>
    <cellStyle name="style1559142586516" xfId="131" xr:uid="{00000000-0005-0000-0000-000083000000}"/>
    <cellStyle name="style1559142586569" xfId="132" xr:uid="{00000000-0005-0000-0000-000084000000}"/>
    <cellStyle name="style1559142586616" xfId="133" xr:uid="{00000000-0005-0000-0000-000085000000}"/>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55</xdr:row>
      <xdr:rowOff>1657</xdr:rowOff>
    </xdr:from>
    <xdr:to>
      <xdr:col>7</xdr:col>
      <xdr:colOff>112927</xdr:colOff>
      <xdr:row>98</xdr:row>
      <xdr:rowOff>690</xdr:rowOff>
    </xdr:to>
    <xdr:pic>
      <xdr:nvPicPr>
        <xdr:cNvPr id="3" name="Picture 2">
          <a:extLst>
            <a:ext uri="{FF2B5EF4-FFF2-40B4-BE49-F238E27FC236}">
              <a16:creationId xmlns:a16="http://schemas.microsoft.com/office/drawing/2014/main" id="{BEF61676-F952-0D6B-DF21-990FFBC82B5E}"/>
            </a:ext>
          </a:extLst>
        </xdr:cNvPr>
        <xdr:cNvPicPr>
          <a:picLocks noChangeAspect="1"/>
        </xdr:cNvPicPr>
      </xdr:nvPicPr>
      <xdr:blipFill>
        <a:blip xmlns:r="http://schemas.openxmlformats.org/officeDocument/2006/relationships" r:embed="rId1"/>
        <a:stretch>
          <a:fillRect/>
        </a:stretch>
      </xdr:blipFill>
      <xdr:spPr>
        <a:xfrm>
          <a:off x="1339298" y="14984896"/>
          <a:ext cx="5504904" cy="7127452"/>
        </a:xfrm>
        <a:prstGeom prst="rect">
          <a:avLst/>
        </a:prstGeom>
      </xdr:spPr>
    </xdr:pic>
    <xdr:clientData/>
  </xdr:twoCellAnchor>
  <xdr:twoCellAnchor editAs="oneCell">
    <xdr:from>
      <xdr:col>8</xdr:col>
      <xdr:colOff>638598</xdr:colOff>
      <xdr:row>62</xdr:row>
      <xdr:rowOff>91767</xdr:rowOff>
    </xdr:from>
    <xdr:to>
      <xdr:col>13</xdr:col>
      <xdr:colOff>1500710</xdr:colOff>
      <xdr:row>104</xdr:row>
      <xdr:rowOff>94284</xdr:rowOff>
    </xdr:to>
    <xdr:pic>
      <xdr:nvPicPr>
        <xdr:cNvPr id="5" name="Picture 4">
          <a:extLst>
            <a:ext uri="{FF2B5EF4-FFF2-40B4-BE49-F238E27FC236}">
              <a16:creationId xmlns:a16="http://schemas.microsoft.com/office/drawing/2014/main" id="{25023774-7C01-C79F-5B51-7FAF0FE26101}"/>
            </a:ext>
          </a:extLst>
        </xdr:cNvPr>
        <xdr:cNvPicPr>
          <a:picLocks noChangeAspect="1"/>
        </xdr:cNvPicPr>
      </xdr:nvPicPr>
      <xdr:blipFill>
        <a:blip xmlns:r="http://schemas.openxmlformats.org/officeDocument/2006/relationships" r:embed="rId2"/>
        <a:stretch>
          <a:fillRect/>
        </a:stretch>
      </xdr:blipFill>
      <xdr:spPr>
        <a:xfrm>
          <a:off x="8185329" y="19163748"/>
          <a:ext cx="5719862" cy="6772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it\Dropbox%20(Personal)\UN%20SDG%20assignments%202022\5.docMINVG_SDG%203\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1"/>
      <sheetName val="GOAL4"/>
      <sheetName val="GOAL 2"/>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5">
          <cell r="D35" t="str">
            <v>C030102</v>
          </cell>
        </row>
        <row r="36">
          <cell r="D36" t="str">
            <v>C030201</v>
          </cell>
        </row>
        <row r="37">
          <cell r="D37" t="str">
            <v>C030202</v>
          </cell>
        </row>
        <row r="38">
          <cell r="D38" t="str">
            <v>C030301</v>
          </cell>
        </row>
        <row r="39">
          <cell r="D39" t="str">
            <v>C030302</v>
          </cell>
        </row>
        <row r="40">
          <cell r="D40" t="str">
            <v>C030303</v>
          </cell>
        </row>
        <row r="41">
          <cell r="D41" t="str">
            <v>C030304</v>
          </cell>
        </row>
        <row r="42">
          <cell r="D42" t="str">
            <v>C030305</v>
          </cell>
        </row>
        <row r="43">
          <cell r="D43" t="str">
            <v>C030401</v>
          </cell>
        </row>
        <row r="44">
          <cell r="D44" t="str">
            <v>C030402</v>
          </cell>
        </row>
        <row r="45">
          <cell r="D45" t="str">
            <v>C030501</v>
          </cell>
        </row>
        <row r="46">
          <cell r="D46" t="str">
            <v>C030502</v>
          </cell>
        </row>
        <row r="47">
          <cell r="D47" t="str">
            <v>C030601</v>
          </cell>
        </row>
        <row r="48">
          <cell r="D48" t="str">
            <v>C030701</v>
          </cell>
        </row>
        <row r="49">
          <cell r="D49" t="str">
            <v>C030702</v>
          </cell>
        </row>
        <row r="50">
          <cell r="D50" t="str">
            <v>C030801</v>
          </cell>
        </row>
        <row r="51">
          <cell r="D51" t="str">
            <v>C030802</v>
          </cell>
        </row>
        <row r="52">
          <cell r="D52" t="str">
            <v>C030901</v>
          </cell>
        </row>
        <row r="53">
          <cell r="D53" t="str">
            <v>C030902</v>
          </cell>
        </row>
        <row r="54">
          <cell r="D54" t="str">
            <v>C030903</v>
          </cell>
        </row>
        <row r="55">
          <cell r="D55" t="str">
            <v>C030a01</v>
          </cell>
        </row>
        <row r="56">
          <cell r="D56" t="str">
            <v>C030b01</v>
          </cell>
        </row>
        <row r="57">
          <cell r="D57" t="str">
            <v>C030b02</v>
          </cell>
        </row>
        <row r="58">
          <cell r="D58" t="str">
            <v>C030b03</v>
          </cell>
        </row>
        <row r="59">
          <cell r="D59" t="str">
            <v>C030c01</v>
          </cell>
        </row>
        <row r="60">
          <cell r="D60" t="str">
            <v>C030d01</v>
          </cell>
        </row>
        <row r="61">
          <cell r="D61" t="str">
            <v>C030d02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tatistics-suriname.org/wp-content/uploads/2024/03/Genderpublicatie-2023-FL180324FIN.pdf" TargetMode="External"/><Relationship Id="rId3" Type="http://schemas.openxmlformats.org/officeDocument/2006/relationships/hyperlink" Target="https://statistics-suriname.org/wp-content/uploads/2019/08/Suriname-MICS-6-Survey-Findings-Report.pdf" TargetMode="External"/><Relationship Id="rId7" Type="http://schemas.openxmlformats.org/officeDocument/2006/relationships/hyperlink" Target="https://statistics-suriname.org/wp-content/uploads/2025/01/Statistisch-Jaarboek-Statistical-Yearbook-2020-2021-2022-dec-2023-corr-jan-2025.pdf" TargetMode="External"/><Relationship Id="rId2" Type="http://schemas.openxmlformats.org/officeDocument/2006/relationships/hyperlink" Target="https://statistics-suriname.org/wp-content/uploads/2019/08/Suriname-MICS-6-Survey-Findings-Report.pdf" TargetMode="External"/><Relationship Id="rId1" Type="http://schemas.openxmlformats.org/officeDocument/2006/relationships/hyperlink" Target="https://statistics-suriname.org/wp-content/uploads/2021/05/DEMOGRAFISCHE-DATA_DEMOGRAPHIC-DATA-2017-2019-.pdf" TargetMode="External"/><Relationship Id="rId6" Type="http://schemas.openxmlformats.org/officeDocument/2006/relationships/hyperlink" Target="https://statistics-suriname.org/wp-content/uploads/2019/08/Suriname-MICS-6-Survey-Findings-Report.pdf" TargetMode="External"/><Relationship Id="rId5" Type="http://schemas.openxmlformats.org/officeDocument/2006/relationships/hyperlink" Target="https://statistics-suriname.org/wp-content/uploads/2019/08/Suriname-MICS-6-Survey-Findings-Report.pdf" TargetMode="External"/><Relationship Id="rId10" Type="http://schemas.openxmlformats.org/officeDocument/2006/relationships/hyperlink" Target="https://sdmo.org/index.php/leenovereenkomsten" TargetMode="External"/><Relationship Id="rId4" Type="http://schemas.openxmlformats.org/officeDocument/2006/relationships/hyperlink" Target="https://statistics-suriname.org/wp-content/uploads/2019/08/Suriname-MICS-6-Survey-Findings-Report.pdf" TargetMode="External"/><Relationship Id="rId9" Type="http://schemas.openxmlformats.org/officeDocument/2006/relationships/hyperlink" Target="https://statistics-suriname.org/wp-content/uploads/2025/01/Statistisch-Jaarboek-Statistical-Yearbook-2020-2021-2022-dec-2023-corr-jan-2025.pdf"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statistics-suriname.org/wp-content/uploads/2025/01/Statistisch-Jaarboek-Statistical-Yearbook-2020-2021-2022-dec-2023-corr-jan-20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ata.worldbank.org/indicator/SP.POP.TOTL.MA.IN?locations=SR" TargetMode="External"/><Relationship Id="rId2" Type="http://schemas.openxmlformats.org/officeDocument/2006/relationships/hyperlink" Target="https://data.worldbank.org/indicator/SP.POP.TOTL.MA.IN?locations=SR" TargetMode="External"/><Relationship Id="rId1" Type="http://schemas.openxmlformats.org/officeDocument/2006/relationships/hyperlink" Target="https://statistics-suriname.org/wp-content/uploads/2023/03/DEMOGRAFISCHE-DATA_DEMOGRAPHIC-DATA-2018-2021-februari-2023-1.pdf" TargetMode="External"/><Relationship Id="rId4"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statistics-suriname.org/wp-content/uploads/2025/01/Statistisch-Jaarboek-Statistical-Yearbook-2020-2021-2022-dec-2023-corr-jan-2025.pdf" TargetMode="External"/><Relationship Id="rId2"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https://statistics-suriname.org/wp-content/uploads/2025/01/Statistisch-Jaarboek-Statistical-Yearbook-2020-2021-2022-dec-2023-corr-jan-2025.pdf" TargetMode="External"/><Relationship Id="rId4" Type="http://schemas.openxmlformats.org/officeDocument/2006/relationships/hyperlink" Target="https://statistics-suriname.org/wp-content/uploads/2025/01/Statistisch-Jaarboek-Statistical-Yearbook-2020-2021-2022-dec-2023-corr-jan-2025.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opendata.paho.org/en/core-indicators/core-indicators-dashbo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ata.worldbank.org/indicator/SP.POP.TOTL.MA.IN?locations=SR" TargetMode="External"/><Relationship Id="rId2" Type="http://schemas.openxmlformats.org/officeDocument/2006/relationships/hyperlink" Target="https://data.worldbank.org/indicator/SP.POP.TOTL.MA.IN?locations=SR" TargetMode="External"/><Relationship Id="rId1" Type="http://schemas.openxmlformats.org/officeDocument/2006/relationships/hyperlink" Target="https://statistics-suriname.org/wp-content/uploads/2023/03/DEMOGRAFISCHE-DATA_DEMOGRAPHIC-DATA-2018-2021-februari-2023-1.pdf" TargetMode="External"/><Relationship Id="rId4" Type="http://schemas.openxmlformats.org/officeDocument/2006/relationships/hyperlink" Target="https://opendata.paho.org/en/core-indicators/core-indicators-dashboard"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pendata.paho.org/en/core-indicators/core-indicators-dashboar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tatistics-suriname.org/wp-content/uploads/2024/03/Genderpublicatie-2023-FL180324FIN.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A34"/>
  <sheetViews>
    <sheetView zoomScale="70" zoomScaleNormal="70" workbookViewId="0">
      <selection activeCell="K1" sqref="K1"/>
    </sheetView>
  </sheetViews>
  <sheetFormatPr defaultRowHeight="12.75" x14ac:dyDescent="0.2"/>
  <cols>
    <col min="1" max="1" width="28.33203125" style="268" customWidth="1"/>
    <col min="2" max="2" width="26.33203125" style="268" customWidth="1"/>
    <col min="3" max="3" width="9.33203125" style="268" customWidth="1"/>
    <col min="4" max="4" width="50.83203125" style="247" customWidth="1"/>
    <col min="5" max="5" width="6.33203125" style="268" customWidth="1"/>
    <col min="6" max="6" width="12.5" style="268" customWidth="1"/>
    <col min="7" max="7" width="14.1640625" style="268" customWidth="1"/>
    <col min="8" max="8" width="9.33203125" style="268" customWidth="1"/>
    <col min="9" max="9" width="19.5" style="268" customWidth="1"/>
    <col min="10" max="11" width="9.33203125" style="268" customWidth="1"/>
    <col min="12" max="12" width="17" style="268" customWidth="1"/>
    <col min="13" max="13" width="9.33203125" style="268" customWidth="1"/>
    <col min="14" max="14" width="37.6640625" style="268" customWidth="1"/>
    <col min="15" max="15" width="9.33203125" style="11" customWidth="1"/>
    <col min="16" max="16" width="15.1640625" style="268" customWidth="1"/>
    <col min="17" max="17" width="11.33203125" style="268" customWidth="1"/>
    <col min="18" max="18" width="21" style="268" customWidth="1"/>
    <col min="19" max="19" width="22.83203125" style="268" customWidth="1"/>
    <col min="20" max="20" width="13.1640625" style="268" customWidth="1"/>
    <col min="21" max="26" width="9.33203125" style="268" customWidth="1"/>
    <col min="27" max="27" width="53.83203125" style="247" customWidth="1"/>
    <col min="28" max="16384" width="9.33203125" style="268"/>
  </cols>
  <sheetData>
    <row r="4" spans="1:27" ht="21" customHeight="1" x14ac:dyDescent="0.35">
      <c r="A4" s="505" t="s">
        <v>207</v>
      </c>
      <c r="B4" s="505"/>
      <c r="C4" s="505"/>
      <c r="D4" s="505"/>
      <c r="E4" s="505"/>
      <c r="F4" s="505"/>
      <c r="G4" s="505"/>
      <c r="H4" s="505"/>
      <c r="I4" s="505"/>
      <c r="J4" s="506"/>
      <c r="K4" s="506"/>
      <c r="L4" s="507"/>
      <c r="M4" s="506"/>
      <c r="N4" s="508"/>
      <c r="O4" s="509"/>
      <c r="P4" s="506"/>
      <c r="Q4" s="506"/>
      <c r="R4" s="506"/>
      <c r="S4" s="506"/>
      <c r="T4" s="506"/>
      <c r="U4" s="510" t="s">
        <v>470</v>
      </c>
      <c r="V4" s="510"/>
      <c r="W4" s="510"/>
      <c r="X4" s="510" t="s">
        <v>471</v>
      </c>
      <c r="Y4" s="510"/>
      <c r="Z4" s="506"/>
      <c r="AA4" s="507"/>
    </row>
    <row r="5" spans="1:27" x14ac:dyDescent="0.2">
      <c r="A5" s="511" t="s">
        <v>469</v>
      </c>
      <c r="B5" s="511" t="s">
        <v>469</v>
      </c>
      <c r="C5" s="512"/>
      <c r="D5" s="512" t="s">
        <v>472</v>
      </c>
      <c r="E5" s="513" t="s">
        <v>473</v>
      </c>
      <c r="F5" s="514" t="s">
        <v>474</v>
      </c>
      <c r="G5" s="515" t="s">
        <v>0</v>
      </c>
      <c r="H5" s="516"/>
      <c r="I5" s="516"/>
      <c r="J5" s="517"/>
      <c r="K5" s="515" t="s">
        <v>475</v>
      </c>
      <c r="L5" s="516"/>
      <c r="M5" s="517"/>
      <c r="N5" s="518"/>
      <c r="O5" s="519" t="s">
        <v>666</v>
      </c>
      <c r="P5" s="520" t="s">
        <v>476</v>
      </c>
      <c r="Q5" s="521" t="s">
        <v>477</v>
      </c>
      <c r="R5" s="520" t="s">
        <v>478</v>
      </c>
      <c r="S5" s="521" t="s">
        <v>479</v>
      </c>
      <c r="T5" s="519" t="s">
        <v>480</v>
      </c>
      <c r="U5" s="520" t="s">
        <v>482</v>
      </c>
      <c r="V5" s="520" t="s">
        <v>483</v>
      </c>
      <c r="W5" s="521" t="s">
        <v>714</v>
      </c>
      <c r="X5" s="357" t="s">
        <v>484</v>
      </c>
      <c r="Y5" s="521" t="s">
        <v>485</v>
      </c>
      <c r="Z5" s="521" t="s">
        <v>481</v>
      </c>
      <c r="AA5" s="520" t="s">
        <v>667</v>
      </c>
    </row>
    <row r="6" spans="1:27" ht="51.75" customHeight="1" x14ac:dyDescent="0.2">
      <c r="A6" s="522"/>
      <c r="B6" s="522"/>
      <c r="C6" s="523" t="s">
        <v>665</v>
      </c>
      <c r="D6" s="524"/>
      <c r="E6" s="525"/>
      <c r="F6" s="526" t="s">
        <v>486</v>
      </c>
      <c r="G6" s="527" t="s">
        <v>487</v>
      </c>
      <c r="H6" s="526" t="s">
        <v>488</v>
      </c>
      <c r="I6" s="526" t="s">
        <v>489</v>
      </c>
      <c r="J6" s="527" t="s">
        <v>490</v>
      </c>
      <c r="K6" s="527" t="s">
        <v>491</v>
      </c>
      <c r="L6" s="526" t="s">
        <v>492</v>
      </c>
      <c r="M6" s="527" t="s">
        <v>5</v>
      </c>
      <c r="N6" s="528" t="s">
        <v>493</v>
      </c>
      <c r="O6" s="529"/>
      <c r="P6" s="530"/>
      <c r="Q6" s="521"/>
      <c r="R6" s="530"/>
      <c r="S6" s="521"/>
      <c r="T6" s="529"/>
      <c r="U6" s="530"/>
      <c r="V6" s="530"/>
      <c r="W6" s="521"/>
      <c r="X6" s="357"/>
      <c r="Y6" s="521"/>
      <c r="Z6" s="521"/>
      <c r="AA6" s="530"/>
    </row>
    <row r="7" spans="1:27" ht="83.25" customHeight="1" x14ac:dyDescent="0.2">
      <c r="A7" s="531" t="s">
        <v>6</v>
      </c>
      <c r="B7" s="201" t="s">
        <v>7</v>
      </c>
      <c r="C7" s="201" t="str">
        <f>'[1]A.RES.71.313 Annex'!D35</f>
        <v>C030102</v>
      </c>
      <c r="D7" s="201" t="s">
        <v>274</v>
      </c>
      <c r="E7" s="201" t="s">
        <v>494</v>
      </c>
      <c r="F7" s="201">
        <v>2</v>
      </c>
      <c r="G7" s="201" t="s">
        <v>47</v>
      </c>
      <c r="H7" s="532" t="s">
        <v>495</v>
      </c>
      <c r="I7" s="201" t="s">
        <v>496</v>
      </c>
      <c r="J7" s="532"/>
      <c r="K7" s="532" t="s">
        <v>497</v>
      </c>
      <c r="L7" s="201" t="s">
        <v>498</v>
      </c>
      <c r="M7" s="532"/>
      <c r="N7" s="533" t="s">
        <v>499</v>
      </c>
      <c r="O7" s="532">
        <v>2023</v>
      </c>
      <c r="P7" s="532" t="s">
        <v>497</v>
      </c>
      <c r="Q7" s="532">
        <v>1</v>
      </c>
      <c r="R7" s="534" t="s">
        <v>1008</v>
      </c>
      <c r="S7" s="201" t="s">
        <v>498</v>
      </c>
      <c r="T7" s="201" t="s">
        <v>500</v>
      </c>
      <c r="U7" s="532">
        <v>1</v>
      </c>
      <c r="V7" s="532">
        <v>1</v>
      </c>
      <c r="W7" s="532">
        <v>0</v>
      </c>
      <c r="X7" s="532">
        <v>1</v>
      </c>
      <c r="Y7" s="201">
        <v>1</v>
      </c>
      <c r="Z7" s="535">
        <f t="shared" ref="Z7:Z34" si="0">(U7+V7+W7+X7+Y7+Q7+F7)</f>
        <v>7</v>
      </c>
      <c r="AA7" s="536" t="s">
        <v>668</v>
      </c>
    </row>
    <row r="8" spans="1:27" ht="78.75" customHeight="1" x14ac:dyDescent="0.2">
      <c r="A8" s="531"/>
      <c r="B8" s="201" t="s">
        <v>8</v>
      </c>
      <c r="C8" s="201" t="str">
        <f>'[1]A.RES.71.313 Annex'!D36</f>
        <v>C030201</v>
      </c>
      <c r="D8" s="201" t="s">
        <v>275</v>
      </c>
      <c r="E8" s="201" t="s">
        <v>494</v>
      </c>
      <c r="F8" s="201">
        <v>2</v>
      </c>
      <c r="G8" s="532"/>
      <c r="H8" s="532" t="s">
        <v>48</v>
      </c>
      <c r="I8" s="201" t="s">
        <v>501</v>
      </c>
      <c r="J8" s="532"/>
      <c r="K8" s="532"/>
      <c r="L8" s="201" t="s">
        <v>144</v>
      </c>
      <c r="M8" s="532"/>
      <c r="N8" s="537" t="s">
        <v>502</v>
      </c>
      <c r="O8" s="532">
        <v>2021</v>
      </c>
      <c r="P8" s="532" t="s">
        <v>497</v>
      </c>
      <c r="Q8" s="532">
        <v>1</v>
      </c>
      <c r="R8" s="534" t="s">
        <v>1009</v>
      </c>
      <c r="S8" s="201" t="s">
        <v>1010</v>
      </c>
      <c r="T8" s="201" t="s">
        <v>504</v>
      </c>
      <c r="U8" s="532">
        <v>1</v>
      </c>
      <c r="V8" s="532">
        <v>1</v>
      </c>
      <c r="W8" s="532">
        <v>0</v>
      </c>
      <c r="X8" s="532">
        <v>1</v>
      </c>
      <c r="Y8" s="201">
        <v>1</v>
      </c>
      <c r="Z8" s="535">
        <f t="shared" si="0"/>
        <v>7</v>
      </c>
      <c r="AA8" s="201" t="s">
        <v>1011</v>
      </c>
    </row>
    <row r="9" spans="1:27" ht="48.75" customHeight="1" x14ac:dyDescent="0.2">
      <c r="A9" s="531" t="s">
        <v>9</v>
      </c>
      <c r="B9" s="201" t="s">
        <v>10</v>
      </c>
      <c r="C9" s="201" t="str">
        <f>'[1]A.RES.71.313 Annex'!D37</f>
        <v>C030202</v>
      </c>
      <c r="D9" s="201" t="s">
        <v>276</v>
      </c>
      <c r="E9" s="201" t="s">
        <v>494</v>
      </c>
      <c r="F9" s="201">
        <v>2</v>
      </c>
      <c r="G9" s="201" t="s">
        <v>47</v>
      </c>
      <c r="H9" s="201" t="s">
        <v>505</v>
      </c>
      <c r="I9" s="201" t="s">
        <v>506</v>
      </c>
      <c r="J9" s="532"/>
      <c r="K9" s="532" t="s">
        <v>497</v>
      </c>
      <c r="L9" s="201" t="s">
        <v>507</v>
      </c>
      <c r="M9" s="532"/>
      <c r="N9" s="533" t="s">
        <v>502</v>
      </c>
      <c r="O9" s="532">
        <v>2022</v>
      </c>
      <c r="P9" s="532" t="s">
        <v>497</v>
      </c>
      <c r="Q9" s="532">
        <v>1</v>
      </c>
      <c r="R9" s="534" t="s">
        <v>1012</v>
      </c>
      <c r="S9" s="201" t="s">
        <v>498</v>
      </c>
      <c r="T9" s="201" t="s">
        <v>508</v>
      </c>
      <c r="U9" s="532">
        <v>1</v>
      </c>
      <c r="V9" s="532">
        <v>1</v>
      </c>
      <c r="W9" s="532">
        <v>0</v>
      </c>
      <c r="X9" s="532">
        <v>1</v>
      </c>
      <c r="Y9" s="201">
        <v>1</v>
      </c>
      <c r="Z9" s="535">
        <f t="shared" si="0"/>
        <v>7</v>
      </c>
      <c r="AA9" s="201"/>
    </row>
    <row r="10" spans="1:27" ht="52.5" customHeight="1" x14ac:dyDescent="0.2">
      <c r="A10" s="531"/>
      <c r="B10" s="201" t="s">
        <v>11</v>
      </c>
      <c r="C10" s="201" t="str">
        <f>'[1]A.RES.71.313 Annex'!D38</f>
        <v>C030301</v>
      </c>
      <c r="D10" s="201" t="s">
        <v>277</v>
      </c>
      <c r="E10" s="201" t="s">
        <v>494</v>
      </c>
      <c r="F10" s="201">
        <v>2</v>
      </c>
      <c r="G10" s="201" t="s">
        <v>47</v>
      </c>
      <c r="H10" s="201" t="s">
        <v>505</v>
      </c>
      <c r="I10" s="201" t="s">
        <v>509</v>
      </c>
      <c r="J10" s="532"/>
      <c r="K10" s="532" t="s">
        <v>497</v>
      </c>
      <c r="L10" s="201" t="s">
        <v>507</v>
      </c>
      <c r="M10" s="532"/>
      <c r="N10" s="533" t="s">
        <v>502</v>
      </c>
      <c r="O10" s="532">
        <v>2022</v>
      </c>
      <c r="P10" s="532" t="s">
        <v>497</v>
      </c>
      <c r="Q10" s="532">
        <v>1</v>
      </c>
      <c r="R10" s="534" t="s">
        <v>1013</v>
      </c>
      <c r="S10" s="201" t="s">
        <v>498</v>
      </c>
      <c r="T10" s="201" t="s">
        <v>508</v>
      </c>
      <c r="U10" s="532">
        <v>1</v>
      </c>
      <c r="V10" s="532">
        <v>1</v>
      </c>
      <c r="W10" s="532">
        <v>0</v>
      </c>
      <c r="X10" s="532">
        <v>1</v>
      </c>
      <c r="Y10" s="201">
        <v>1</v>
      </c>
      <c r="Z10" s="535">
        <f t="shared" si="0"/>
        <v>7</v>
      </c>
      <c r="AA10" s="201"/>
    </row>
    <row r="11" spans="1:27" ht="59.25" customHeight="1" x14ac:dyDescent="0.2">
      <c r="A11" s="538" t="s">
        <v>12</v>
      </c>
      <c r="B11" s="201" t="s">
        <v>13</v>
      </c>
      <c r="C11" s="201" t="str">
        <f>'[1]A.RES.71.313 Annex'!D39</f>
        <v>C030302</v>
      </c>
      <c r="D11" s="201" t="s">
        <v>278</v>
      </c>
      <c r="E11" s="201" t="s">
        <v>494</v>
      </c>
      <c r="F11" s="201">
        <v>2</v>
      </c>
      <c r="G11" s="539" t="s">
        <v>49</v>
      </c>
      <c r="H11" s="201"/>
      <c r="I11" s="201" t="s">
        <v>510</v>
      </c>
      <c r="J11" s="532"/>
      <c r="K11" s="532" t="s">
        <v>1</v>
      </c>
      <c r="L11" s="201" t="s">
        <v>1014</v>
      </c>
      <c r="M11" s="532"/>
      <c r="N11" s="537" t="s">
        <v>820</v>
      </c>
      <c r="O11" s="532">
        <v>2022</v>
      </c>
      <c r="P11" s="532" t="s">
        <v>497</v>
      </c>
      <c r="Q11" s="532">
        <v>1</v>
      </c>
      <c r="R11" s="534" t="s">
        <v>1015</v>
      </c>
      <c r="S11" s="201" t="s">
        <v>512</v>
      </c>
      <c r="T11" s="201" t="s">
        <v>513</v>
      </c>
      <c r="U11" s="532">
        <v>1</v>
      </c>
      <c r="V11" s="532">
        <v>1</v>
      </c>
      <c r="W11" s="532">
        <v>0</v>
      </c>
      <c r="X11" s="532">
        <v>1</v>
      </c>
      <c r="Y11" s="201">
        <v>1</v>
      </c>
      <c r="Z11" s="535">
        <f t="shared" si="0"/>
        <v>7</v>
      </c>
      <c r="AA11" s="201" t="s">
        <v>514</v>
      </c>
    </row>
    <row r="12" spans="1:27" ht="59.25" customHeight="1" x14ac:dyDescent="0.2">
      <c r="A12" s="540"/>
      <c r="B12" s="201" t="s">
        <v>14</v>
      </c>
      <c r="C12" s="201" t="str">
        <f>'[1]A.RES.71.313 Annex'!D40</f>
        <v>C030303</v>
      </c>
      <c r="D12" s="201" t="s">
        <v>279</v>
      </c>
      <c r="E12" s="201" t="s">
        <v>494</v>
      </c>
      <c r="F12" s="201">
        <v>2</v>
      </c>
      <c r="G12" s="539" t="s">
        <v>50</v>
      </c>
      <c r="H12" s="532"/>
      <c r="I12" s="201" t="s">
        <v>510</v>
      </c>
      <c r="J12" s="532"/>
      <c r="K12" s="532" t="s">
        <v>1</v>
      </c>
      <c r="L12" s="201" t="s">
        <v>511</v>
      </c>
      <c r="M12" s="532"/>
      <c r="N12" s="537" t="s">
        <v>820</v>
      </c>
      <c r="O12" s="532">
        <v>2023</v>
      </c>
      <c r="P12" s="532" t="s">
        <v>1016</v>
      </c>
      <c r="Q12" s="532">
        <v>1</v>
      </c>
      <c r="R12" s="534" t="s">
        <v>1017</v>
      </c>
      <c r="S12" s="201" t="s">
        <v>512</v>
      </c>
      <c r="T12" s="201" t="s">
        <v>500</v>
      </c>
      <c r="U12" s="532">
        <v>1</v>
      </c>
      <c r="V12" s="532">
        <v>1</v>
      </c>
      <c r="W12" s="532">
        <v>0</v>
      </c>
      <c r="X12" s="532">
        <v>1</v>
      </c>
      <c r="Y12" s="201">
        <v>0</v>
      </c>
      <c r="Z12" s="535">
        <f t="shared" si="0"/>
        <v>6</v>
      </c>
      <c r="AA12" s="201"/>
    </row>
    <row r="13" spans="1:27" ht="39" customHeight="1" x14ac:dyDescent="0.2">
      <c r="A13" s="540"/>
      <c r="B13" s="201" t="s">
        <v>15</v>
      </c>
      <c r="C13" s="201" t="str">
        <f>'[1]A.RES.71.313 Annex'!D41</f>
        <v>C030304</v>
      </c>
      <c r="D13" s="201" t="s">
        <v>280</v>
      </c>
      <c r="E13" s="201" t="s">
        <v>494</v>
      </c>
      <c r="F13" s="201">
        <v>2</v>
      </c>
      <c r="G13" s="350" t="s">
        <v>51</v>
      </c>
      <c r="H13" s="532"/>
      <c r="I13" s="201" t="s">
        <v>515</v>
      </c>
      <c r="J13" s="201"/>
      <c r="K13" s="532" t="s">
        <v>1</v>
      </c>
      <c r="L13" s="201" t="s">
        <v>516</v>
      </c>
      <c r="M13" s="532"/>
      <c r="N13" s="537" t="s">
        <v>835</v>
      </c>
      <c r="O13" s="532">
        <v>2023</v>
      </c>
      <c r="P13" s="532" t="s">
        <v>1016</v>
      </c>
      <c r="Q13" s="532">
        <v>1</v>
      </c>
      <c r="R13" s="534" t="s">
        <v>1017</v>
      </c>
      <c r="S13" s="201" t="s">
        <v>512</v>
      </c>
      <c r="T13" s="201" t="s">
        <v>500</v>
      </c>
      <c r="U13" s="532">
        <v>1</v>
      </c>
      <c r="V13" s="532">
        <v>1</v>
      </c>
      <c r="W13" s="532">
        <v>0</v>
      </c>
      <c r="X13" s="532">
        <v>1</v>
      </c>
      <c r="Y13" s="201">
        <v>0</v>
      </c>
      <c r="Z13" s="535">
        <f t="shared" si="0"/>
        <v>6</v>
      </c>
      <c r="AA13" s="201"/>
    </row>
    <row r="14" spans="1:27" ht="37.5" customHeight="1" x14ac:dyDescent="0.2">
      <c r="A14" s="540"/>
      <c r="B14" s="201" t="s">
        <v>16</v>
      </c>
      <c r="C14" s="201" t="str">
        <f>'[1]A.RES.71.313 Annex'!D42</f>
        <v>C030305</v>
      </c>
      <c r="D14" s="201" t="s">
        <v>281</v>
      </c>
      <c r="E14" s="201" t="s">
        <v>494</v>
      </c>
      <c r="F14" s="201">
        <v>0</v>
      </c>
      <c r="G14" s="350"/>
      <c r="H14" s="532"/>
      <c r="I14" s="532"/>
      <c r="J14" s="532"/>
      <c r="K14" s="532"/>
      <c r="L14" s="201"/>
      <c r="M14" s="532"/>
      <c r="N14" s="541"/>
      <c r="O14" s="532"/>
      <c r="P14" s="532"/>
      <c r="Q14" s="532">
        <v>1</v>
      </c>
      <c r="R14" s="534"/>
      <c r="S14" s="201"/>
      <c r="T14" s="201" t="s">
        <v>500</v>
      </c>
      <c r="U14" s="532">
        <v>1</v>
      </c>
      <c r="V14" s="532">
        <v>1</v>
      </c>
      <c r="W14" s="532">
        <v>0</v>
      </c>
      <c r="X14" s="532">
        <v>1</v>
      </c>
      <c r="Y14" s="201">
        <v>0</v>
      </c>
      <c r="Z14" s="535">
        <f t="shared" si="0"/>
        <v>4</v>
      </c>
      <c r="AA14" s="201" t="s">
        <v>709</v>
      </c>
    </row>
    <row r="15" spans="1:27" ht="50.25" customHeight="1" x14ac:dyDescent="0.2">
      <c r="A15" s="542"/>
      <c r="B15" s="201" t="s">
        <v>17</v>
      </c>
      <c r="C15" s="201" t="str">
        <f>'[1]A.RES.71.313 Annex'!D43</f>
        <v>C030401</v>
      </c>
      <c r="D15" s="201" t="s">
        <v>282</v>
      </c>
      <c r="E15" s="201" t="s">
        <v>494</v>
      </c>
      <c r="F15" s="201">
        <v>2</v>
      </c>
      <c r="G15" s="350" t="s">
        <v>51</v>
      </c>
      <c r="H15" s="532"/>
      <c r="I15" s="201" t="s">
        <v>515</v>
      </c>
      <c r="J15" s="532"/>
      <c r="K15" s="532" t="s">
        <v>1</v>
      </c>
      <c r="L15" s="201" t="s">
        <v>516</v>
      </c>
      <c r="M15" s="532"/>
      <c r="N15" s="537" t="s">
        <v>835</v>
      </c>
      <c r="O15" s="532">
        <v>2023</v>
      </c>
      <c r="P15" s="532" t="s">
        <v>845</v>
      </c>
      <c r="Q15" s="532">
        <v>1</v>
      </c>
      <c r="R15" s="534" t="s">
        <v>1017</v>
      </c>
      <c r="S15" s="201" t="s">
        <v>512</v>
      </c>
      <c r="T15" s="201" t="s">
        <v>500</v>
      </c>
      <c r="U15" s="532">
        <v>1</v>
      </c>
      <c r="V15" s="532">
        <v>1</v>
      </c>
      <c r="W15" s="532">
        <v>0</v>
      </c>
      <c r="X15" s="532">
        <v>1</v>
      </c>
      <c r="Y15" s="201">
        <v>0</v>
      </c>
      <c r="Z15" s="535">
        <f t="shared" si="0"/>
        <v>6</v>
      </c>
      <c r="AA15" s="201" t="s">
        <v>710</v>
      </c>
    </row>
    <row r="16" spans="1:27" ht="74.25" customHeight="1" x14ac:dyDescent="0.2">
      <c r="A16" s="538" t="s">
        <v>18</v>
      </c>
      <c r="B16" s="201" t="s">
        <v>19</v>
      </c>
      <c r="C16" s="201" t="str">
        <f>'[1]A.RES.71.313 Annex'!D44</f>
        <v>C030402</v>
      </c>
      <c r="D16" s="201" t="s">
        <v>283</v>
      </c>
      <c r="E16" s="201" t="s">
        <v>494</v>
      </c>
      <c r="F16" s="201">
        <v>2</v>
      </c>
      <c r="G16" s="350" t="s">
        <v>51</v>
      </c>
      <c r="H16" s="532"/>
      <c r="I16" s="201" t="s">
        <v>515</v>
      </c>
      <c r="J16" s="532"/>
      <c r="K16" s="532"/>
      <c r="L16" s="201" t="s">
        <v>706</v>
      </c>
      <c r="M16" s="532"/>
      <c r="N16" s="537" t="s">
        <v>820</v>
      </c>
      <c r="O16" s="532">
        <v>2018</v>
      </c>
      <c r="P16" s="532" t="s">
        <v>845</v>
      </c>
      <c r="Q16" s="532">
        <v>1</v>
      </c>
      <c r="R16" s="534" t="s">
        <v>1018</v>
      </c>
      <c r="S16" s="532" t="s">
        <v>517</v>
      </c>
      <c r="T16" s="201" t="s">
        <v>500</v>
      </c>
      <c r="U16" s="532">
        <v>1</v>
      </c>
      <c r="V16" s="532">
        <v>1</v>
      </c>
      <c r="W16" s="532">
        <v>0</v>
      </c>
      <c r="X16" s="532">
        <v>1</v>
      </c>
      <c r="Y16" s="201">
        <v>1</v>
      </c>
      <c r="Z16" s="535">
        <f t="shared" si="0"/>
        <v>7</v>
      </c>
      <c r="AA16" s="201" t="s">
        <v>518</v>
      </c>
    </row>
    <row r="17" spans="1:27" ht="42" customHeight="1" x14ac:dyDescent="0.2">
      <c r="A17" s="542"/>
      <c r="B17" s="201" t="s">
        <v>20</v>
      </c>
      <c r="C17" s="201" t="str">
        <f>'[1]A.RES.71.313 Annex'!D45</f>
        <v>C030501</v>
      </c>
      <c r="D17" s="201" t="s">
        <v>284</v>
      </c>
      <c r="E17" s="201" t="s">
        <v>494</v>
      </c>
      <c r="F17" s="201">
        <v>2</v>
      </c>
      <c r="G17" s="350" t="s">
        <v>51</v>
      </c>
      <c r="H17" s="532"/>
      <c r="I17" s="201" t="s">
        <v>515</v>
      </c>
      <c r="J17" s="532"/>
      <c r="K17" s="532"/>
      <c r="L17" s="201" t="s">
        <v>706</v>
      </c>
      <c r="M17" s="532"/>
      <c r="N17" s="537" t="s">
        <v>820</v>
      </c>
      <c r="O17" s="532">
        <v>2020</v>
      </c>
      <c r="P17" s="201" t="s">
        <v>872</v>
      </c>
      <c r="Q17" s="532">
        <v>1</v>
      </c>
      <c r="R17" s="534" t="s">
        <v>1019</v>
      </c>
      <c r="S17" s="532" t="s">
        <v>517</v>
      </c>
      <c r="T17" s="201" t="s">
        <v>500</v>
      </c>
      <c r="U17" s="532">
        <v>1</v>
      </c>
      <c r="V17" s="532">
        <v>1</v>
      </c>
      <c r="W17" s="532">
        <v>0</v>
      </c>
      <c r="X17" s="532">
        <v>1</v>
      </c>
      <c r="Y17" s="201">
        <v>1</v>
      </c>
      <c r="Z17" s="535">
        <f t="shared" si="0"/>
        <v>7</v>
      </c>
      <c r="AA17" s="543" t="s">
        <v>873</v>
      </c>
    </row>
    <row r="18" spans="1:27" ht="74.25" customHeight="1" x14ac:dyDescent="0.2">
      <c r="A18" s="538" t="s">
        <v>21</v>
      </c>
      <c r="B18" s="201" t="s">
        <v>22</v>
      </c>
      <c r="C18" s="201" t="str">
        <f>'[1]A.RES.71.313 Annex'!D46</f>
        <v>C030502</v>
      </c>
      <c r="D18" s="201" t="s">
        <v>285</v>
      </c>
      <c r="E18" s="201" t="s">
        <v>519</v>
      </c>
      <c r="F18" s="201">
        <v>0</v>
      </c>
      <c r="G18" s="350"/>
      <c r="H18" s="532"/>
      <c r="I18" s="532"/>
      <c r="J18" s="532"/>
      <c r="K18" s="532"/>
      <c r="L18" s="201"/>
      <c r="M18" s="532"/>
      <c r="N18" s="541"/>
      <c r="O18" s="532"/>
      <c r="P18" s="532"/>
      <c r="Q18" s="532">
        <v>1</v>
      </c>
      <c r="R18" s="532"/>
      <c r="S18" s="532"/>
      <c r="T18" s="201" t="s">
        <v>520</v>
      </c>
      <c r="U18" s="532">
        <v>0</v>
      </c>
      <c r="V18" s="532">
        <v>0</v>
      </c>
      <c r="W18" s="532">
        <v>0</v>
      </c>
      <c r="X18" s="532">
        <v>1</v>
      </c>
      <c r="Y18" s="201">
        <v>0</v>
      </c>
      <c r="Z18" s="535">
        <f t="shared" si="0"/>
        <v>2</v>
      </c>
      <c r="AA18" s="201" t="s">
        <v>711</v>
      </c>
    </row>
    <row r="19" spans="1:27" ht="42" customHeight="1" x14ac:dyDescent="0.2">
      <c r="A19" s="542"/>
      <c r="B19" s="201" t="s">
        <v>23</v>
      </c>
      <c r="C19" s="201" t="str">
        <f>'[1]A.RES.71.313 Annex'!D47</f>
        <v>C030601</v>
      </c>
      <c r="D19" s="201" t="s">
        <v>286</v>
      </c>
      <c r="E19" s="201" t="s">
        <v>494</v>
      </c>
      <c r="F19" s="532">
        <v>2</v>
      </c>
      <c r="G19" s="350"/>
      <c r="H19" s="201" t="s">
        <v>521</v>
      </c>
      <c r="I19" s="201" t="s">
        <v>501</v>
      </c>
      <c r="J19" s="532"/>
      <c r="K19" s="532"/>
      <c r="L19" s="201" t="s">
        <v>522</v>
      </c>
      <c r="M19" s="532"/>
      <c r="N19" s="541"/>
      <c r="O19" s="532"/>
      <c r="P19" s="532" t="s">
        <v>497</v>
      </c>
      <c r="Q19" s="532">
        <v>1</v>
      </c>
      <c r="R19" s="532">
        <v>2018</v>
      </c>
      <c r="S19" s="532" t="s">
        <v>523</v>
      </c>
      <c r="T19" s="201" t="s">
        <v>500</v>
      </c>
      <c r="U19" s="532">
        <v>0</v>
      </c>
      <c r="V19" s="532">
        <v>0</v>
      </c>
      <c r="W19" s="532">
        <v>0</v>
      </c>
      <c r="X19" s="532">
        <v>1</v>
      </c>
      <c r="Y19" s="201">
        <v>0</v>
      </c>
      <c r="Z19" s="535">
        <f t="shared" si="0"/>
        <v>4</v>
      </c>
      <c r="AA19" s="201"/>
    </row>
    <row r="20" spans="1:27" ht="47.25" customHeight="1" x14ac:dyDescent="0.2">
      <c r="A20" s="201" t="s">
        <v>24</v>
      </c>
      <c r="B20" s="201" t="s">
        <v>25</v>
      </c>
      <c r="C20" s="201" t="str">
        <f>'[1]A.RES.71.313 Annex'!D48</f>
        <v>C030701</v>
      </c>
      <c r="D20" s="201" t="s">
        <v>287</v>
      </c>
      <c r="E20" s="201" t="s">
        <v>494</v>
      </c>
      <c r="F20" s="201">
        <v>2</v>
      </c>
      <c r="G20" s="539" t="s">
        <v>52</v>
      </c>
      <c r="H20" s="532" t="s">
        <v>524</v>
      </c>
      <c r="I20" s="201" t="s">
        <v>525</v>
      </c>
      <c r="J20" s="201" t="s">
        <v>526</v>
      </c>
      <c r="K20" s="532" t="s">
        <v>497</v>
      </c>
      <c r="L20" s="201" t="s">
        <v>527</v>
      </c>
      <c r="M20" s="532"/>
      <c r="N20" s="541"/>
      <c r="O20" s="532">
        <v>2022</v>
      </c>
      <c r="P20" s="532" t="s">
        <v>497</v>
      </c>
      <c r="Q20" s="532">
        <v>1</v>
      </c>
      <c r="R20" s="534" t="s">
        <v>1015</v>
      </c>
      <c r="S20" s="532" t="s">
        <v>528</v>
      </c>
      <c r="T20" s="201" t="s">
        <v>500</v>
      </c>
      <c r="U20" s="532">
        <v>1</v>
      </c>
      <c r="V20" s="532">
        <v>1</v>
      </c>
      <c r="W20" s="532">
        <v>0</v>
      </c>
      <c r="X20" s="532">
        <v>1</v>
      </c>
      <c r="Y20" s="201">
        <v>0</v>
      </c>
      <c r="Z20" s="535">
        <f t="shared" si="0"/>
        <v>6</v>
      </c>
      <c r="AA20" s="201"/>
    </row>
    <row r="21" spans="1:27" ht="74.25" customHeight="1" x14ac:dyDescent="0.2">
      <c r="A21" s="538" t="s">
        <v>26</v>
      </c>
      <c r="B21" s="201" t="s">
        <v>27</v>
      </c>
      <c r="C21" s="201" t="str">
        <f>'[1]A.RES.71.313 Annex'!D49</f>
        <v>C030702</v>
      </c>
      <c r="D21" s="201" t="s">
        <v>288</v>
      </c>
      <c r="E21" s="201" t="s">
        <v>494</v>
      </c>
      <c r="F21" s="201">
        <v>2</v>
      </c>
      <c r="G21" s="350"/>
      <c r="H21" s="532" t="s">
        <v>48</v>
      </c>
      <c r="I21" s="201" t="s">
        <v>501</v>
      </c>
      <c r="J21" s="201" t="s">
        <v>529</v>
      </c>
      <c r="K21" s="532"/>
      <c r="L21" s="201" t="s">
        <v>144</v>
      </c>
      <c r="M21" s="532"/>
      <c r="N21" s="533" t="s">
        <v>502</v>
      </c>
      <c r="O21" s="532">
        <v>2018</v>
      </c>
      <c r="P21" s="532" t="s">
        <v>497</v>
      </c>
      <c r="Q21" s="532">
        <v>1</v>
      </c>
      <c r="R21" s="534" t="s">
        <v>503</v>
      </c>
      <c r="S21" s="532" t="s">
        <v>530</v>
      </c>
      <c r="T21" s="201" t="s">
        <v>531</v>
      </c>
      <c r="U21" s="532">
        <v>0</v>
      </c>
      <c r="V21" s="532">
        <v>0</v>
      </c>
      <c r="W21" s="532">
        <v>0</v>
      </c>
      <c r="X21" s="532">
        <v>1</v>
      </c>
      <c r="Y21" s="201">
        <v>1</v>
      </c>
      <c r="Z21" s="535">
        <f t="shared" si="0"/>
        <v>5</v>
      </c>
      <c r="AA21" s="201"/>
    </row>
    <row r="22" spans="1:27" ht="36.75" customHeight="1" x14ac:dyDescent="0.2">
      <c r="A22" s="542"/>
      <c r="B22" s="201" t="s">
        <v>28</v>
      </c>
      <c r="C22" s="201" t="str">
        <f>'[1]A.RES.71.313 Annex'!D50</f>
        <v>C030801</v>
      </c>
      <c r="D22" s="201" t="s">
        <v>289</v>
      </c>
      <c r="E22" s="201" t="s">
        <v>494</v>
      </c>
      <c r="F22" s="201">
        <v>2</v>
      </c>
      <c r="G22" s="350" t="s">
        <v>532</v>
      </c>
      <c r="H22" s="532" t="s">
        <v>48</v>
      </c>
      <c r="I22" s="201" t="s">
        <v>533</v>
      </c>
      <c r="J22" s="532"/>
      <c r="K22" s="532"/>
      <c r="L22" s="201" t="s">
        <v>534</v>
      </c>
      <c r="M22" s="532"/>
      <c r="N22" s="533" t="s">
        <v>502</v>
      </c>
      <c r="O22" s="532">
        <v>2020</v>
      </c>
      <c r="P22" s="532" t="s">
        <v>497</v>
      </c>
      <c r="Q22" s="532">
        <v>1</v>
      </c>
      <c r="R22" s="534" t="s">
        <v>535</v>
      </c>
      <c r="S22" s="201" t="s">
        <v>536</v>
      </c>
      <c r="T22" s="201" t="s">
        <v>531</v>
      </c>
      <c r="U22" s="532">
        <v>1</v>
      </c>
      <c r="V22" s="532">
        <v>1</v>
      </c>
      <c r="W22" s="532">
        <v>0</v>
      </c>
      <c r="X22" s="532">
        <v>1</v>
      </c>
      <c r="Y22" s="201">
        <v>1</v>
      </c>
      <c r="Z22" s="535">
        <f t="shared" si="0"/>
        <v>7</v>
      </c>
      <c r="AA22" s="201"/>
    </row>
    <row r="23" spans="1:27" ht="104.25" customHeight="1" x14ac:dyDescent="0.2">
      <c r="A23" s="538" t="s">
        <v>29</v>
      </c>
      <c r="B23" s="201" t="s">
        <v>30</v>
      </c>
      <c r="C23" s="201" t="str">
        <f>'[1]A.RES.71.313 Annex'!D51</f>
        <v>C030802</v>
      </c>
      <c r="D23" s="201" t="s">
        <v>290</v>
      </c>
      <c r="E23" s="201" t="s">
        <v>494</v>
      </c>
      <c r="F23" s="201">
        <v>2</v>
      </c>
      <c r="G23" s="539" t="s">
        <v>537</v>
      </c>
      <c r="H23" s="532" t="s">
        <v>538</v>
      </c>
      <c r="I23" s="201" t="s">
        <v>539</v>
      </c>
      <c r="J23" s="201" t="s">
        <v>540</v>
      </c>
      <c r="K23" s="532"/>
      <c r="L23" s="201" t="s">
        <v>541</v>
      </c>
      <c r="M23" s="201" t="s">
        <v>540</v>
      </c>
      <c r="N23" s="544" t="s">
        <v>763</v>
      </c>
      <c r="O23" s="532">
        <v>2022</v>
      </c>
      <c r="P23" s="201" t="s">
        <v>1020</v>
      </c>
      <c r="Q23" s="532">
        <v>1</v>
      </c>
      <c r="R23" s="532"/>
      <c r="S23" s="532" t="s">
        <v>542</v>
      </c>
      <c r="T23" s="201" t="s">
        <v>500</v>
      </c>
      <c r="U23" s="532">
        <v>1</v>
      </c>
      <c r="V23" s="532">
        <v>1</v>
      </c>
      <c r="W23" s="532">
        <v>0</v>
      </c>
      <c r="X23" s="532">
        <v>1</v>
      </c>
      <c r="Y23" s="201">
        <v>1</v>
      </c>
      <c r="Z23" s="535">
        <f t="shared" si="0"/>
        <v>7</v>
      </c>
      <c r="AA23" s="201" t="s">
        <v>712</v>
      </c>
    </row>
    <row r="24" spans="1:27" ht="95.25" customHeight="1" x14ac:dyDescent="0.2">
      <c r="A24" s="542"/>
      <c r="B24" s="201" t="s">
        <v>31</v>
      </c>
      <c r="C24" s="201" t="str">
        <f>'[1]A.RES.71.313 Annex'!D52</f>
        <v>C030901</v>
      </c>
      <c r="D24" s="201" t="s">
        <v>291</v>
      </c>
      <c r="E24" s="201" t="s">
        <v>494</v>
      </c>
      <c r="F24" s="201">
        <v>2</v>
      </c>
      <c r="G24" s="350" t="s">
        <v>495</v>
      </c>
      <c r="H24" s="532" t="s">
        <v>53</v>
      </c>
      <c r="I24" s="201" t="s">
        <v>543</v>
      </c>
      <c r="J24" s="532"/>
      <c r="K24" s="532" t="s">
        <v>497</v>
      </c>
      <c r="L24" s="201" t="s">
        <v>544</v>
      </c>
      <c r="M24" s="532"/>
      <c r="N24" s="541"/>
      <c r="O24" s="532">
        <v>2014</v>
      </c>
      <c r="P24" s="532" t="s">
        <v>497</v>
      </c>
      <c r="Q24" s="532">
        <v>1</v>
      </c>
      <c r="R24" s="532"/>
      <c r="S24" s="532" t="s">
        <v>544</v>
      </c>
      <c r="T24" s="201" t="s">
        <v>545</v>
      </c>
      <c r="U24" s="532">
        <v>0</v>
      </c>
      <c r="V24" s="532">
        <v>0</v>
      </c>
      <c r="W24" s="532">
        <v>0</v>
      </c>
      <c r="X24" s="532">
        <v>1</v>
      </c>
      <c r="Y24" s="201">
        <v>0</v>
      </c>
      <c r="Z24" s="535">
        <f t="shared" si="0"/>
        <v>4</v>
      </c>
      <c r="AA24" s="201" t="s">
        <v>704</v>
      </c>
    </row>
    <row r="25" spans="1:27" ht="34.5" customHeight="1" x14ac:dyDescent="0.2">
      <c r="A25" s="538" t="s">
        <v>32</v>
      </c>
      <c r="B25" s="201" t="s">
        <v>33</v>
      </c>
      <c r="C25" s="201" t="str">
        <f>'[1]A.RES.71.313 Annex'!D53</f>
        <v>C030902</v>
      </c>
      <c r="D25" s="201" t="s">
        <v>292</v>
      </c>
      <c r="E25" s="201" t="s">
        <v>494</v>
      </c>
      <c r="F25" s="201">
        <v>0</v>
      </c>
      <c r="G25" s="350"/>
      <c r="H25" s="532"/>
      <c r="I25" s="532"/>
      <c r="J25" s="532"/>
      <c r="K25" s="532"/>
      <c r="L25" s="201"/>
      <c r="M25" s="532"/>
      <c r="N25" s="541"/>
      <c r="O25" s="532"/>
      <c r="P25" s="532"/>
      <c r="Q25" s="532">
        <v>1</v>
      </c>
      <c r="R25" s="532"/>
      <c r="S25" s="532"/>
      <c r="T25" s="201" t="s">
        <v>500</v>
      </c>
      <c r="U25" s="532">
        <v>0</v>
      </c>
      <c r="V25" s="532">
        <v>0</v>
      </c>
      <c r="W25" s="532">
        <v>0</v>
      </c>
      <c r="X25" s="532">
        <v>0</v>
      </c>
      <c r="Y25" s="201">
        <v>0</v>
      </c>
      <c r="Z25" s="535">
        <f t="shared" si="0"/>
        <v>1</v>
      </c>
      <c r="AA25" s="201" t="s">
        <v>705</v>
      </c>
    </row>
    <row r="26" spans="1:27" ht="74.25" customHeight="1" x14ac:dyDescent="0.2">
      <c r="A26" s="540"/>
      <c r="B26" s="201" t="s">
        <v>34</v>
      </c>
      <c r="C26" s="201" t="str">
        <f>'[1]A.RES.71.313 Annex'!D54</f>
        <v>C030903</v>
      </c>
      <c r="D26" s="201" t="s">
        <v>293</v>
      </c>
      <c r="E26" s="201" t="s">
        <v>494</v>
      </c>
      <c r="F26" s="201">
        <v>0</v>
      </c>
      <c r="G26" s="350"/>
      <c r="H26" s="532"/>
      <c r="I26" s="201"/>
      <c r="J26" s="532"/>
      <c r="K26" s="532"/>
      <c r="L26" s="201"/>
      <c r="M26" s="532"/>
      <c r="N26" s="541"/>
      <c r="O26" s="532"/>
      <c r="P26" s="532"/>
      <c r="Q26" s="532">
        <v>1</v>
      </c>
      <c r="R26" s="532"/>
      <c r="S26" s="532"/>
      <c r="T26" s="201" t="s">
        <v>500</v>
      </c>
      <c r="U26" s="532">
        <v>0</v>
      </c>
      <c r="V26" s="532">
        <v>0</v>
      </c>
      <c r="W26" s="532">
        <v>0</v>
      </c>
      <c r="X26" s="532">
        <v>1</v>
      </c>
      <c r="Y26" s="201">
        <v>0</v>
      </c>
      <c r="Z26" s="535">
        <f t="shared" si="0"/>
        <v>2</v>
      </c>
      <c r="AA26" s="201"/>
    </row>
    <row r="27" spans="1:27" ht="30" customHeight="1" x14ac:dyDescent="0.2">
      <c r="A27" s="542"/>
      <c r="B27" s="201" t="s">
        <v>35</v>
      </c>
      <c r="C27" s="201" t="str">
        <f>'[1]A.RES.71.313 Annex'!D55</f>
        <v>C030a01</v>
      </c>
      <c r="D27" s="201" t="s">
        <v>294</v>
      </c>
      <c r="E27" s="201" t="s">
        <v>494</v>
      </c>
      <c r="F27" s="201">
        <v>0</v>
      </c>
      <c r="G27" s="350"/>
      <c r="H27" s="532"/>
      <c r="I27" s="532"/>
      <c r="J27" s="532"/>
      <c r="K27" s="532"/>
      <c r="L27" s="201"/>
      <c r="M27" s="532"/>
      <c r="N27" s="541"/>
      <c r="O27" s="532"/>
      <c r="P27" s="532"/>
      <c r="Q27" s="532">
        <v>1</v>
      </c>
      <c r="R27" s="532"/>
      <c r="S27" s="532"/>
      <c r="T27" s="201" t="s">
        <v>500</v>
      </c>
      <c r="U27" s="532">
        <v>1</v>
      </c>
      <c r="V27" s="532">
        <v>1</v>
      </c>
      <c r="W27" s="532">
        <v>0</v>
      </c>
      <c r="X27" s="532">
        <v>0</v>
      </c>
      <c r="Y27" s="201">
        <v>0</v>
      </c>
      <c r="Z27" s="535">
        <f t="shared" si="0"/>
        <v>3</v>
      </c>
      <c r="AA27" s="201"/>
    </row>
    <row r="28" spans="1:27" ht="74.25" customHeight="1" x14ac:dyDescent="0.2">
      <c r="A28" s="201" t="s">
        <v>36</v>
      </c>
      <c r="B28" s="201" t="s">
        <v>37</v>
      </c>
      <c r="C28" s="201" t="str">
        <f>'[1]A.RES.71.313 Annex'!D56</f>
        <v>C030b01</v>
      </c>
      <c r="D28" s="201" t="s">
        <v>295</v>
      </c>
      <c r="E28" s="201" t="s">
        <v>494</v>
      </c>
      <c r="F28" s="201">
        <v>1</v>
      </c>
      <c r="G28" s="350"/>
      <c r="H28" s="532" t="s">
        <v>547</v>
      </c>
      <c r="I28" s="532"/>
      <c r="J28" s="532"/>
      <c r="K28" s="532"/>
      <c r="L28" s="201"/>
      <c r="M28" s="532"/>
      <c r="N28" s="541"/>
      <c r="O28" s="532">
        <v>2016</v>
      </c>
      <c r="P28" s="532" t="s">
        <v>548</v>
      </c>
      <c r="Q28" s="532">
        <v>0</v>
      </c>
      <c r="R28" s="532">
        <v>2016</v>
      </c>
      <c r="S28" s="532"/>
      <c r="T28" s="201" t="s">
        <v>549</v>
      </c>
      <c r="U28" s="532">
        <v>0</v>
      </c>
      <c r="V28" s="532">
        <v>0</v>
      </c>
      <c r="W28" s="532">
        <v>0</v>
      </c>
      <c r="X28" s="532">
        <v>1</v>
      </c>
      <c r="Y28" s="201">
        <v>0</v>
      </c>
      <c r="Z28" s="535">
        <f t="shared" si="0"/>
        <v>2</v>
      </c>
      <c r="AA28" s="201" t="s">
        <v>550</v>
      </c>
    </row>
    <row r="29" spans="1:27" ht="56.25" customHeight="1" x14ac:dyDescent="0.2">
      <c r="A29" s="538" t="s">
        <v>38</v>
      </c>
      <c r="B29" s="201" t="s">
        <v>39</v>
      </c>
      <c r="C29" s="201" t="str">
        <f>'[1]A.RES.71.313 Annex'!D57</f>
        <v>C030b02</v>
      </c>
      <c r="D29" s="545" t="s">
        <v>1021</v>
      </c>
      <c r="E29" s="201" t="s">
        <v>494</v>
      </c>
      <c r="F29" s="201">
        <v>2</v>
      </c>
      <c r="G29" s="350" t="s">
        <v>51</v>
      </c>
      <c r="H29" s="532" t="s">
        <v>48</v>
      </c>
      <c r="I29" s="532"/>
      <c r="J29" s="532"/>
      <c r="K29" s="532"/>
      <c r="L29" s="201" t="s">
        <v>551</v>
      </c>
      <c r="M29" s="532"/>
      <c r="N29" s="541"/>
      <c r="O29" s="532">
        <v>2018</v>
      </c>
      <c r="P29" s="532" t="s">
        <v>497</v>
      </c>
      <c r="Q29" s="532">
        <v>1</v>
      </c>
      <c r="R29" s="532">
        <v>2018</v>
      </c>
      <c r="S29" s="532" t="s">
        <v>552</v>
      </c>
      <c r="T29" s="201" t="s">
        <v>553</v>
      </c>
      <c r="U29" s="532">
        <v>1</v>
      </c>
      <c r="V29" s="532">
        <v>1</v>
      </c>
      <c r="W29" s="532">
        <v>0</v>
      </c>
      <c r="X29" s="532">
        <v>0</v>
      </c>
      <c r="Y29" s="201">
        <v>1</v>
      </c>
      <c r="Z29" s="535">
        <f t="shared" si="0"/>
        <v>6</v>
      </c>
      <c r="AA29" s="201"/>
    </row>
    <row r="30" spans="1:27" ht="74.25" customHeight="1" x14ac:dyDescent="0.2">
      <c r="A30" s="540"/>
      <c r="B30" s="201" t="s">
        <v>40</v>
      </c>
      <c r="C30" s="201" t="str">
        <f>'[1]A.RES.71.313 Annex'!D58</f>
        <v>C030b03</v>
      </c>
      <c r="D30" s="201" t="s">
        <v>296</v>
      </c>
      <c r="E30" s="201" t="s">
        <v>494</v>
      </c>
      <c r="F30" s="201">
        <v>1</v>
      </c>
      <c r="G30" s="350" t="s">
        <v>1004</v>
      </c>
      <c r="H30" s="532"/>
      <c r="I30" s="201" t="s">
        <v>1005</v>
      </c>
      <c r="J30" s="532"/>
      <c r="K30" s="532"/>
      <c r="L30" s="201" t="s">
        <v>1006</v>
      </c>
      <c r="M30" s="532"/>
      <c r="N30" s="546" t="s">
        <v>1002</v>
      </c>
      <c r="O30" s="532">
        <v>2020</v>
      </c>
      <c r="P30" s="532"/>
      <c r="Q30" s="532">
        <v>1</v>
      </c>
      <c r="R30" s="532">
        <v>2020</v>
      </c>
      <c r="S30" s="532" t="s">
        <v>546</v>
      </c>
      <c r="T30" s="201" t="s">
        <v>554</v>
      </c>
      <c r="U30" s="532">
        <v>0</v>
      </c>
      <c r="V30" s="532">
        <v>0</v>
      </c>
      <c r="W30" s="532">
        <v>0</v>
      </c>
      <c r="X30" s="532">
        <v>1</v>
      </c>
      <c r="Y30" s="201">
        <v>0</v>
      </c>
      <c r="Z30" s="535">
        <f t="shared" si="0"/>
        <v>3</v>
      </c>
      <c r="AA30" s="201" t="s">
        <v>555</v>
      </c>
    </row>
    <row r="31" spans="1:27" ht="74.25" customHeight="1" x14ac:dyDescent="0.2">
      <c r="A31" s="542"/>
      <c r="B31" s="201" t="s">
        <v>41</v>
      </c>
      <c r="C31" s="201" t="str">
        <f>'[1]A.RES.71.313 Annex'!D59</f>
        <v>C030c01</v>
      </c>
      <c r="D31" s="201" t="s">
        <v>297</v>
      </c>
      <c r="E31" s="201" t="s">
        <v>519</v>
      </c>
      <c r="F31" s="201">
        <v>0</v>
      </c>
      <c r="G31" s="350"/>
      <c r="H31" s="532"/>
      <c r="I31" s="532"/>
      <c r="J31" s="532"/>
      <c r="K31" s="532"/>
      <c r="L31" s="201"/>
      <c r="M31" s="532"/>
      <c r="N31" s="541"/>
      <c r="O31" s="532"/>
      <c r="P31" s="532"/>
      <c r="Q31" s="532">
        <v>1</v>
      </c>
      <c r="R31" s="532"/>
      <c r="S31" s="532" t="s">
        <v>546</v>
      </c>
      <c r="T31" s="201" t="s">
        <v>500</v>
      </c>
      <c r="U31" s="532">
        <v>0</v>
      </c>
      <c r="V31" s="532">
        <v>0</v>
      </c>
      <c r="W31" s="532">
        <v>0</v>
      </c>
      <c r="X31" s="532">
        <v>1</v>
      </c>
      <c r="Y31" s="201">
        <v>0</v>
      </c>
      <c r="Z31" s="535">
        <f t="shared" si="0"/>
        <v>2</v>
      </c>
      <c r="AA31" s="201" t="s">
        <v>555</v>
      </c>
    </row>
    <row r="32" spans="1:27" ht="74.25" customHeight="1" x14ac:dyDescent="0.2">
      <c r="A32" s="201" t="s">
        <v>42</v>
      </c>
      <c r="B32" s="201" t="s">
        <v>43</v>
      </c>
      <c r="C32" s="201" t="str">
        <f>'[1]A.RES.71.313 Annex'!D60</f>
        <v>C030d01</v>
      </c>
      <c r="D32" s="201" t="s">
        <v>298</v>
      </c>
      <c r="E32" s="201" t="s">
        <v>494</v>
      </c>
      <c r="F32" s="201">
        <v>2</v>
      </c>
      <c r="G32" s="539" t="s">
        <v>814</v>
      </c>
      <c r="H32" s="532" t="s">
        <v>556</v>
      </c>
      <c r="I32" s="532"/>
      <c r="J32" s="532"/>
      <c r="K32" s="532"/>
      <c r="L32" s="539" t="s">
        <v>813</v>
      </c>
      <c r="M32" s="532"/>
      <c r="N32" s="546" t="s">
        <v>763</v>
      </c>
      <c r="O32" s="532">
        <v>2021</v>
      </c>
      <c r="P32" s="532" t="s">
        <v>1022</v>
      </c>
      <c r="Q32" s="532">
        <v>1</v>
      </c>
      <c r="R32" s="532">
        <v>2021</v>
      </c>
      <c r="S32" s="532" t="s">
        <v>517</v>
      </c>
      <c r="T32" s="201" t="s">
        <v>500</v>
      </c>
      <c r="U32" s="532">
        <v>1</v>
      </c>
      <c r="V32" s="532">
        <v>1</v>
      </c>
      <c r="W32" s="532">
        <v>0</v>
      </c>
      <c r="X32" s="532">
        <v>1</v>
      </c>
      <c r="Y32" s="201">
        <v>1</v>
      </c>
      <c r="Z32" s="535">
        <f t="shared" si="0"/>
        <v>7</v>
      </c>
      <c r="AA32" s="201"/>
    </row>
    <row r="33" spans="1:27" ht="43.5" customHeight="1" x14ac:dyDescent="0.2">
      <c r="A33" s="538" t="s">
        <v>44</v>
      </c>
      <c r="B33" s="201" t="s">
        <v>45</v>
      </c>
      <c r="C33" s="201" t="str">
        <f>'[1]A.RES.71.313 Annex'!D61</f>
        <v>C030d02</v>
      </c>
      <c r="D33" s="201" t="s">
        <v>299</v>
      </c>
      <c r="E33" s="201" t="s">
        <v>494</v>
      </c>
      <c r="F33" s="201">
        <v>1</v>
      </c>
      <c r="G33" s="350"/>
      <c r="H33" s="532"/>
      <c r="I33" s="532"/>
      <c r="J33" s="532"/>
      <c r="K33" s="532"/>
      <c r="L33" s="201" t="s">
        <v>557</v>
      </c>
      <c r="M33" s="532"/>
      <c r="N33" s="541"/>
      <c r="O33" s="532"/>
      <c r="P33" s="532" t="s">
        <v>497</v>
      </c>
      <c r="Q33" s="532">
        <v>1</v>
      </c>
      <c r="R33" s="532">
        <v>2021</v>
      </c>
      <c r="S33" s="532" t="s">
        <v>517</v>
      </c>
      <c r="T33" s="201" t="s">
        <v>500</v>
      </c>
      <c r="U33" s="532">
        <v>0</v>
      </c>
      <c r="V33" s="532">
        <v>0</v>
      </c>
      <c r="W33" s="532">
        <v>0</v>
      </c>
      <c r="X33" s="532">
        <v>1</v>
      </c>
      <c r="Y33" s="201">
        <v>0</v>
      </c>
      <c r="Z33" s="535">
        <f t="shared" si="0"/>
        <v>3</v>
      </c>
      <c r="AA33" s="201" t="s">
        <v>555</v>
      </c>
    </row>
    <row r="34" spans="1:27" ht="49.5" customHeight="1" x14ac:dyDescent="0.2">
      <c r="A34" s="542"/>
      <c r="B34" s="201" t="s">
        <v>46</v>
      </c>
      <c r="C34" s="201" t="e">
        <f>'[1]A.RES.71.313 Annex'!D62</f>
        <v>#REF!</v>
      </c>
      <c r="D34" s="201" t="s">
        <v>300</v>
      </c>
      <c r="E34" s="201" t="s">
        <v>519</v>
      </c>
      <c r="F34" s="201">
        <v>0</v>
      </c>
      <c r="G34" s="350"/>
      <c r="H34" s="532"/>
      <c r="I34" s="532"/>
      <c r="J34" s="532"/>
      <c r="K34" s="532"/>
      <c r="L34" s="201"/>
      <c r="M34" s="532"/>
      <c r="N34" s="541"/>
      <c r="O34" s="532"/>
      <c r="P34" s="532"/>
      <c r="Q34" s="532">
        <v>1</v>
      </c>
      <c r="R34" s="532"/>
      <c r="S34" s="532"/>
      <c r="T34" s="201" t="s">
        <v>558</v>
      </c>
      <c r="U34" s="532">
        <v>0</v>
      </c>
      <c r="V34" s="532">
        <v>0</v>
      </c>
      <c r="W34" s="532">
        <v>0</v>
      </c>
      <c r="X34" s="532">
        <v>0</v>
      </c>
      <c r="Y34" s="201">
        <v>0</v>
      </c>
      <c r="Z34" s="535">
        <f t="shared" si="0"/>
        <v>1</v>
      </c>
      <c r="AA34" s="201" t="s">
        <v>555</v>
      </c>
    </row>
  </sheetData>
  <mergeCells count="28">
    <mergeCell ref="U4:W4"/>
    <mergeCell ref="X4:Y4"/>
    <mergeCell ref="G5:J5"/>
    <mergeCell ref="K5:M5"/>
    <mergeCell ref="P5:P6"/>
    <mergeCell ref="Q5:Q6"/>
    <mergeCell ref="R5:R6"/>
    <mergeCell ref="A4:I4"/>
    <mergeCell ref="O5:O6"/>
    <mergeCell ref="A18:A19"/>
    <mergeCell ref="W5:W6"/>
    <mergeCell ref="X5:X6"/>
    <mergeCell ref="Y5:Y6"/>
    <mergeCell ref="S5:S6"/>
    <mergeCell ref="T5:T6"/>
    <mergeCell ref="AA5:AA6"/>
    <mergeCell ref="Z5:Z6"/>
    <mergeCell ref="U5:U6"/>
    <mergeCell ref="V5:V6"/>
    <mergeCell ref="A16:A17"/>
    <mergeCell ref="A11:A15"/>
    <mergeCell ref="A9:A10"/>
    <mergeCell ref="A7:A8"/>
    <mergeCell ref="A33:A34"/>
    <mergeCell ref="A29:A31"/>
    <mergeCell ref="A25:A27"/>
    <mergeCell ref="A23:A24"/>
    <mergeCell ref="A21:A22"/>
  </mergeCells>
  <hyperlinks>
    <hyperlink ref="N7" r:id="rId1" xr:uid="{00000000-0004-0000-0000-000000000000}"/>
    <hyperlink ref="N8" r:id="rId2" xr:uid="{00000000-0004-0000-0000-000001000000}"/>
    <hyperlink ref="N9" r:id="rId3" xr:uid="{00000000-0004-0000-0000-000002000000}"/>
    <hyperlink ref="N10" r:id="rId4" xr:uid="{00000000-0004-0000-0000-000003000000}"/>
    <hyperlink ref="N21" r:id="rId5" xr:uid="{00000000-0004-0000-0000-000007000000}"/>
    <hyperlink ref="N22" r:id="rId6" xr:uid="{00000000-0004-0000-0000-000008000000}"/>
    <hyperlink ref="N32" r:id="rId7" xr:uid="{95938128-76D5-4828-AF3A-13CC2348730E}"/>
    <hyperlink ref="N17" r:id="rId8" xr:uid="{A852E9DE-7DCC-433F-B6F4-F6369D93D9B7}"/>
    <hyperlink ref="N23" r:id="rId9" xr:uid="{824B1A1B-5369-4EDA-8E1C-A43BEBC67E7D}"/>
    <hyperlink ref="N30" r:id="rId10" xr:uid="{FA1E929F-91B5-4962-ADD9-8DC1258C20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Z53"/>
  <sheetViews>
    <sheetView workbookViewId="0">
      <selection activeCell="Q4" sqref="Q4"/>
    </sheetView>
  </sheetViews>
  <sheetFormatPr defaultRowHeight="12.75" x14ac:dyDescent="0.2"/>
  <cols>
    <col min="1" max="4" width="9.33203125" style="268"/>
    <col min="5" max="7" width="10.83203125" style="268" customWidth="1"/>
    <col min="8" max="10" width="8.83203125" style="268" customWidth="1"/>
    <col min="11" max="11" width="10" style="268" customWidth="1"/>
    <col min="12" max="12" width="8.83203125" style="268" customWidth="1"/>
    <col min="13" max="16384" width="9.33203125" style="268"/>
  </cols>
  <sheetData>
    <row r="2" spans="3:17" ht="38.25" customHeight="1" x14ac:dyDescent="0.2">
      <c r="D2" s="625" t="s">
        <v>17</v>
      </c>
      <c r="E2" s="625"/>
      <c r="F2" s="625"/>
      <c r="G2" s="625"/>
      <c r="H2" s="625"/>
      <c r="I2" s="625"/>
      <c r="J2" s="625"/>
      <c r="K2" s="625"/>
      <c r="L2" s="625"/>
      <c r="M2" s="625"/>
    </row>
    <row r="3" spans="3:17" ht="93.75" customHeight="1" x14ac:dyDescent="0.25">
      <c r="D3" s="413" t="s">
        <v>1029</v>
      </c>
      <c r="E3" s="413"/>
      <c r="F3" s="413"/>
      <c r="G3" s="413"/>
      <c r="H3" s="413"/>
      <c r="I3" s="413"/>
      <c r="J3" s="413"/>
      <c r="K3" s="413"/>
      <c r="L3" s="413"/>
      <c r="M3" s="413"/>
      <c r="N3" s="574"/>
      <c r="O3" s="574"/>
      <c r="P3" s="574"/>
      <c r="Q3" s="574"/>
    </row>
    <row r="6" spans="3:17" ht="40.5" customHeight="1" x14ac:dyDescent="0.2">
      <c r="D6" s="860" t="s">
        <v>1030</v>
      </c>
      <c r="E6" s="860"/>
      <c r="F6" s="860"/>
      <c r="G6" s="860"/>
      <c r="H6" s="882"/>
      <c r="I6" s="860" t="s">
        <v>1031</v>
      </c>
      <c r="J6" s="860"/>
      <c r="K6" s="860"/>
      <c r="L6" s="860"/>
      <c r="M6" s="882"/>
      <c r="N6" s="882"/>
      <c r="O6" s="882"/>
    </row>
    <row r="7" spans="3:17" ht="27.75" customHeight="1" x14ac:dyDescent="0.25">
      <c r="C7" s="558"/>
      <c r="D7" s="914" t="s">
        <v>54</v>
      </c>
      <c r="E7" s="914" t="s">
        <v>1032</v>
      </c>
      <c r="F7" s="914"/>
      <c r="G7" s="914"/>
      <c r="H7" s="882"/>
      <c r="I7" s="913" t="s">
        <v>54</v>
      </c>
      <c r="J7" s="914" t="s">
        <v>106</v>
      </c>
      <c r="K7" s="914"/>
      <c r="L7" s="914"/>
      <c r="M7" s="915"/>
    </row>
    <row r="8" spans="3:17" ht="15.75" x14ac:dyDescent="0.25">
      <c r="C8" s="558"/>
      <c r="D8" s="914"/>
      <c r="E8" s="916" t="s">
        <v>90</v>
      </c>
      <c r="F8" s="916" t="s">
        <v>91</v>
      </c>
      <c r="G8" s="917" t="s">
        <v>2</v>
      </c>
      <c r="I8" s="913"/>
      <c r="J8" s="916" t="s">
        <v>90</v>
      </c>
      <c r="K8" s="916" t="s">
        <v>91</v>
      </c>
      <c r="L8" s="918" t="s">
        <v>2</v>
      </c>
    </row>
    <row r="9" spans="3:17" ht="15.75" x14ac:dyDescent="0.25">
      <c r="C9" s="558"/>
      <c r="D9" s="13">
        <v>2000</v>
      </c>
      <c r="E9" s="13"/>
      <c r="F9" s="13"/>
      <c r="G9" s="13">
        <v>1093</v>
      </c>
      <c r="I9" s="13">
        <v>2000</v>
      </c>
      <c r="J9" s="13"/>
      <c r="K9" s="13"/>
      <c r="L9" s="13">
        <v>220</v>
      </c>
    </row>
    <row r="10" spans="3:17" ht="15.75" x14ac:dyDescent="0.25">
      <c r="C10" s="558"/>
      <c r="D10" s="13">
        <v>2001</v>
      </c>
      <c r="E10" s="13"/>
      <c r="F10" s="13"/>
      <c r="G10" s="13">
        <v>516</v>
      </c>
      <c r="I10" s="13">
        <v>2001</v>
      </c>
      <c r="J10" s="13"/>
      <c r="K10" s="13"/>
      <c r="L10" s="13">
        <v>155</v>
      </c>
    </row>
    <row r="11" spans="3:17" ht="15.75" x14ac:dyDescent="0.25">
      <c r="C11" s="558"/>
      <c r="D11" s="13">
        <v>2002</v>
      </c>
      <c r="E11" s="13"/>
      <c r="F11" s="13"/>
      <c r="G11" s="13">
        <v>446</v>
      </c>
      <c r="I11" s="13">
        <v>2002</v>
      </c>
      <c r="J11" s="13"/>
      <c r="K11" s="13"/>
      <c r="L11" s="13">
        <v>176</v>
      </c>
    </row>
    <row r="12" spans="3:17" ht="15.75" x14ac:dyDescent="0.25">
      <c r="C12" s="558"/>
      <c r="D12" s="13">
        <v>2003</v>
      </c>
      <c r="E12" s="13"/>
      <c r="F12" s="13"/>
      <c r="G12" s="13">
        <v>218</v>
      </c>
      <c r="I12" s="13">
        <v>2003</v>
      </c>
      <c r="J12" s="13"/>
      <c r="K12" s="13"/>
      <c r="L12" s="13">
        <v>131</v>
      </c>
    </row>
    <row r="13" spans="3:17" ht="15.75" x14ac:dyDescent="0.25">
      <c r="C13" s="558"/>
      <c r="D13" s="13">
        <v>2004</v>
      </c>
      <c r="E13" s="13">
        <v>164</v>
      </c>
      <c r="F13" s="13">
        <v>145</v>
      </c>
      <c r="G13" s="13">
        <v>309</v>
      </c>
      <c r="I13" s="13">
        <v>2004</v>
      </c>
      <c r="J13" s="13">
        <v>94</v>
      </c>
      <c r="K13" s="13">
        <v>42</v>
      </c>
      <c r="L13" s="13">
        <v>136</v>
      </c>
    </row>
    <row r="14" spans="3:17" ht="15.75" x14ac:dyDescent="0.25">
      <c r="C14" s="558"/>
      <c r="D14" s="13">
        <v>2005</v>
      </c>
      <c r="E14" s="13">
        <v>853</v>
      </c>
      <c r="F14" s="13">
        <v>717</v>
      </c>
      <c r="G14" s="13">
        <v>1570</v>
      </c>
      <c r="I14" s="13">
        <v>2005</v>
      </c>
      <c r="J14" s="13">
        <v>94</v>
      </c>
      <c r="K14" s="13">
        <v>55</v>
      </c>
      <c r="L14" s="13">
        <v>149</v>
      </c>
    </row>
    <row r="15" spans="3:17" ht="15.75" x14ac:dyDescent="0.25">
      <c r="C15" s="558"/>
      <c r="D15" s="13">
        <v>2006</v>
      </c>
      <c r="E15" s="13">
        <v>367</v>
      </c>
      <c r="F15" s="13">
        <v>263</v>
      </c>
      <c r="G15" s="13">
        <v>630</v>
      </c>
      <c r="I15" s="13">
        <v>2006</v>
      </c>
      <c r="J15" s="13">
        <v>127</v>
      </c>
      <c r="K15" s="13">
        <v>69</v>
      </c>
      <c r="L15" s="13">
        <v>196</v>
      </c>
    </row>
    <row r="16" spans="3:17" ht="15.75" x14ac:dyDescent="0.25">
      <c r="C16" s="558"/>
      <c r="D16" s="13">
        <v>2007</v>
      </c>
      <c r="E16" s="13">
        <v>152</v>
      </c>
      <c r="F16" s="13">
        <v>148</v>
      </c>
      <c r="G16" s="13">
        <v>300</v>
      </c>
      <c r="I16" s="13">
        <v>2007</v>
      </c>
      <c r="J16" s="13">
        <v>63</v>
      </c>
      <c r="K16" s="13">
        <v>50</v>
      </c>
      <c r="L16" s="13">
        <v>113</v>
      </c>
    </row>
    <row r="17" spans="3:12" ht="15.75" x14ac:dyDescent="0.25">
      <c r="C17" s="558"/>
      <c r="D17" s="13">
        <v>2008</v>
      </c>
      <c r="E17" s="13">
        <v>233</v>
      </c>
      <c r="F17" s="13">
        <v>185</v>
      </c>
      <c r="G17" s="13">
        <v>418</v>
      </c>
      <c r="I17" s="13">
        <v>2008</v>
      </c>
      <c r="J17" s="13">
        <v>100</v>
      </c>
      <c r="K17" s="13">
        <v>60</v>
      </c>
      <c r="L17" s="13">
        <v>160</v>
      </c>
    </row>
    <row r="18" spans="3:12" ht="15.75" x14ac:dyDescent="0.25">
      <c r="C18" s="558"/>
      <c r="D18" s="13">
        <v>2009</v>
      </c>
      <c r="E18" s="13">
        <v>371</v>
      </c>
      <c r="F18" s="13">
        <v>326</v>
      </c>
      <c r="G18" s="13">
        <v>697</v>
      </c>
      <c r="I18" s="13">
        <v>2009</v>
      </c>
      <c r="J18" s="13">
        <v>78</v>
      </c>
      <c r="K18" s="13">
        <v>32</v>
      </c>
      <c r="L18" s="13">
        <v>110</v>
      </c>
    </row>
    <row r="19" spans="3:12" ht="15.75" x14ac:dyDescent="0.25">
      <c r="C19" s="558"/>
      <c r="D19" s="13">
        <v>2010</v>
      </c>
      <c r="E19" s="13">
        <v>298</v>
      </c>
      <c r="F19" s="13">
        <v>218</v>
      </c>
      <c r="G19" s="13">
        <v>516</v>
      </c>
      <c r="I19" s="13">
        <v>2010</v>
      </c>
      <c r="J19" s="13">
        <v>94</v>
      </c>
      <c r="K19" s="13">
        <v>50</v>
      </c>
      <c r="L19" s="13">
        <v>144</v>
      </c>
    </row>
    <row r="20" spans="3:12" ht="15.75" x14ac:dyDescent="0.25">
      <c r="C20" s="558"/>
      <c r="D20" s="13">
        <v>2011</v>
      </c>
      <c r="E20" s="13">
        <v>253</v>
      </c>
      <c r="F20" s="13">
        <v>153</v>
      </c>
      <c r="G20" s="13">
        <v>406</v>
      </c>
      <c r="I20" s="13">
        <v>2011</v>
      </c>
      <c r="J20" s="13">
        <v>65</v>
      </c>
      <c r="K20" s="13">
        <v>16</v>
      </c>
      <c r="L20" s="13">
        <v>81</v>
      </c>
    </row>
    <row r="21" spans="3:12" ht="15.75" x14ac:dyDescent="0.25">
      <c r="C21" s="558"/>
      <c r="D21" s="13">
        <v>2012</v>
      </c>
      <c r="E21" s="13">
        <v>686</v>
      </c>
      <c r="F21" s="13">
        <v>510</v>
      </c>
      <c r="G21" s="13">
        <v>1196</v>
      </c>
      <c r="I21" s="13">
        <v>2012</v>
      </c>
      <c r="J21" s="13">
        <v>101</v>
      </c>
      <c r="K21" s="13">
        <v>42</v>
      </c>
      <c r="L21" s="13">
        <v>143</v>
      </c>
    </row>
    <row r="22" spans="3:12" ht="15.75" x14ac:dyDescent="0.25">
      <c r="C22" s="558"/>
      <c r="D22" s="13">
        <v>2013</v>
      </c>
      <c r="E22" s="13">
        <v>190</v>
      </c>
      <c r="F22" s="13">
        <v>144</v>
      </c>
      <c r="G22" s="13">
        <v>334</v>
      </c>
      <c r="I22" s="13">
        <v>2013</v>
      </c>
      <c r="J22" s="561">
        <v>45</v>
      </c>
      <c r="K22" s="561">
        <v>21</v>
      </c>
      <c r="L22" s="561">
        <v>66</v>
      </c>
    </row>
    <row r="23" spans="3:12" ht="15.75" x14ac:dyDescent="0.25">
      <c r="C23" s="558"/>
      <c r="D23" s="13">
        <v>2014</v>
      </c>
      <c r="E23" s="13">
        <v>35</v>
      </c>
      <c r="F23" s="13">
        <v>37</v>
      </c>
      <c r="G23" s="13">
        <v>72</v>
      </c>
      <c r="I23" s="13">
        <v>2014</v>
      </c>
      <c r="J23" s="561">
        <v>42</v>
      </c>
      <c r="K23" s="561">
        <v>14</v>
      </c>
      <c r="L23" s="561">
        <v>56</v>
      </c>
    </row>
    <row r="24" spans="3:12" ht="15.75" x14ac:dyDescent="0.25">
      <c r="C24" s="558"/>
      <c r="D24" s="13">
        <v>2015</v>
      </c>
      <c r="E24" s="13">
        <v>10</v>
      </c>
      <c r="F24" s="13">
        <v>9</v>
      </c>
      <c r="G24" s="13">
        <v>19</v>
      </c>
      <c r="I24" s="13">
        <v>2015</v>
      </c>
      <c r="J24" s="13">
        <v>45</v>
      </c>
      <c r="K24" s="13">
        <v>8</v>
      </c>
      <c r="L24" s="13">
        <v>53</v>
      </c>
    </row>
    <row r="25" spans="3:12" ht="15.75" x14ac:dyDescent="0.25">
      <c r="C25" s="558"/>
      <c r="D25" s="13">
        <v>2016</v>
      </c>
      <c r="E25" s="13">
        <v>13</v>
      </c>
      <c r="F25" s="13">
        <v>6</v>
      </c>
      <c r="G25" s="13">
        <v>19</v>
      </c>
      <c r="I25" s="13">
        <v>2016</v>
      </c>
      <c r="J25" s="13">
        <v>57</v>
      </c>
      <c r="K25" s="13">
        <v>17</v>
      </c>
      <c r="L25" s="13">
        <v>74</v>
      </c>
    </row>
    <row r="26" spans="3:12" ht="15.75" x14ac:dyDescent="0.25">
      <c r="C26" s="558"/>
      <c r="D26" s="13">
        <v>2017</v>
      </c>
      <c r="E26" s="13">
        <v>10</v>
      </c>
      <c r="F26" s="13">
        <v>9</v>
      </c>
      <c r="G26" s="13">
        <v>19</v>
      </c>
      <c r="I26" s="13">
        <v>2017</v>
      </c>
      <c r="J26" s="13">
        <v>44</v>
      </c>
      <c r="K26" s="13">
        <v>14</v>
      </c>
      <c r="L26" s="13">
        <v>58</v>
      </c>
    </row>
    <row r="27" spans="3:12" ht="15.75" x14ac:dyDescent="0.25">
      <c r="C27" s="558"/>
      <c r="D27" s="13">
        <v>2018</v>
      </c>
      <c r="E27" s="13">
        <v>11</v>
      </c>
      <c r="F27" s="13">
        <v>6</v>
      </c>
      <c r="G27" s="13">
        <v>17</v>
      </c>
      <c r="I27" s="13">
        <v>2018</v>
      </c>
      <c r="J27" s="13">
        <v>33</v>
      </c>
      <c r="K27" s="13">
        <v>38</v>
      </c>
      <c r="L27" s="13">
        <v>71</v>
      </c>
    </row>
    <row r="28" spans="3:12" ht="15.75" x14ac:dyDescent="0.25">
      <c r="C28" s="558"/>
      <c r="D28" s="13">
        <v>2019</v>
      </c>
      <c r="E28" s="13">
        <v>23</v>
      </c>
      <c r="F28" s="13">
        <v>21</v>
      </c>
      <c r="G28" s="13">
        <v>44</v>
      </c>
      <c r="I28" s="13">
        <v>2019</v>
      </c>
      <c r="J28" s="13">
        <v>22</v>
      </c>
      <c r="K28" s="13">
        <v>3</v>
      </c>
      <c r="L28" s="13">
        <v>25</v>
      </c>
    </row>
    <row r="29" spans="3:12" ht="15.75" x14ac:dyDescent="0.25">
      <c r="C29" s="558"/>
      <c r="D29" s="13">
        <v>2020</v>
      </c>
      <c r="E29" s="13">
        <v>115</v>
      </c>
      <c r="F29" s="13">
        <v>120</v>
      </c>
      <c r="G29" s="13">
        <v>235</v>
      </c>
      <c r="I29" s="13">
        <v>2020</v>
      </c>
      <c r="J29" s="13">
        <v>14</v>
      </c>
      <c r="K29" s="13">
        <v>1</v>
      </c>
      <c r="L29" s="13">
        <v>15</v>
      </c>
    </row>
    <row r="30" spans="3:12" ht="15.75" x14ac:dyDescent="0.25">
      <c r="C30" s="558"/>
      <c r="D30" s="13">
        <v>2021</v>
      </c>
      <c r="E30" s="13">
        <v>2</v>
      </c>
      <c r="F30" s="13">
        <v>7</v>
      </c>
      <c r="G30" s="13">
        <v>9</v>
      </c>
      <c r="I30" s="13">
        <v>2021</v>
      </c>
      <c r="J30" s="13">
        <v>15</v>
      </c>
      <c r="K30" s="13">
        <v>3</v>
      </c>
      <c r="L30" s="13">
        <v>18</v>
      </c>
    </row>
    <row r="31" spans="3:12" x14ac:dyDescent="0.2">
      <c r="D31" s="593" t="s">
        <v>837</v>
      </c>
      <c r="E31" s="593"/>
      <c r="F31" s="593"/>
      <c r="G31" s="593"/>
      <c r="I31" s="593" t="s">
        <v>837</v>
      </c>
      <c r="J31" s="593"/>
      <c r="K31" s="593"/>
      <c r="L31" s="593"/>
    </row>
    <row r="32" spans="3:12" ht="25.5" x14ac:dyDescent="0.2">
      <c r="D32" s="898" t="s">
        <v>746</v>
      </c>
      <c r="E32" s="680" t="s">
        <v>763</v>
      </c>
      <c r="I32" s="898" t="s">
        <v>746</v>
      </c>
      <c r="J32" s="680" t="s">
        <v>763</v>
      </c>
    </row>
    <row r="33" spans="4:22" x14ac:dyDescent="0.2">
      <c r="D33" s="692" t="s">
        <v>843</v>
      </c>
      <c r="I33" s="692" t="s">
        <v>844</v>
      </c>
    </row>
    <row r="34" spans="4:22" ht="15.75" x14ac:dyDescent="0.25">
      <c r="D34" s="900"/>
      <c r="I34" s="558"/>
    </row>
    <row r="35" spans="4:22" x14ac:dyDescent="0.2">
      <c r="L35" s="11"/>
    </row>
    <row r="37" spans="4:22" ht="33" customHeight="1" x14ac:dyDescent="0.2">
      <c r="D37" s="860" t="s">
        <v>1033</v>
      </c>
      <c r="E37" s="860"/>
      <c r="F37" s="860"/>
      <c r="G37" s="860"/>
      <c r="H37" s="860"/>
      <c r="I37" s="860"/>
      <c r="J37" s="860"/>
      <c r="K37" s="860"/>
      <c r="L37" s="860"/>
      <c r="M37" s="882"/>
      <c r="N37" s="860" t="s">
        <v>743</v>
      </c>
      <c r="O37" s="860"/>
      <c r="P37" s="860"/>
      <c r="Q37" s="860"/>
      <c r="R37" s="860"/>
      <c r="S37" s="860"/>
      <c r="T37" s="860"/>
      <c r="U37" s="860"/>
      <c r="V37" s="860"/>
    </row>
    <row r="38" spans="4:22" x14ac:dyDescent="0.2">
      <c r="D38" s="919" t="s">
        <v>54</v>
      </c>
      <c r="E38" s="919" t="s">
        <v>103</v>
      </c>
      <c r="F38" s="919"/>
      <c r="G38" s="919"/>
      <c r="H38" s="919"/>
      <c r="I38" s="919" t="s">
        <v>108</v>
      </c>
      <c r="J38" s="919"/>
      <c r="K38" s="919"/>
      <c r="L38" s="919"/>
      <c r="N38" s="908" t="s">
        <v>54</v>
      </c>
      <c r="O38" s="909" t="s">
        <v>103</v>
      </c>
      <c r="P38" s="909"/>
      <c r="Q38" s="909"/>
      <c r="R38" s="909"/>
      <c r="S38" s="909" t="s">
        <v>109</v>
      </c>
      <c r="T38" s="909"/>
      <c r="U38" s="909"/>
      <c r="V38" s="909"/>
    </row>
    <row r="39" spans="4:22" ht="24" customHeight="1" x14ac:dyDescent="0.2">
      <c r="D39" s="919"/>
      <c r="E39" s="875" t="s">
        <v>90</v>
      </c>
      <c r="F39" s="875" t="s">
        <v>91</v>
      </c>
      <c r="G39" s="875" t="s">
        <v>581</v>
      </c>
      <c r="H39" s="875" t="s">
        <v>2</v>
      </c>
      <c r="I39" s="875" t="s">
        <v>90</v>
      </c>
      <c r="J39" s="875" t="s">
        <v>91</v>
      </c>
      <c r="K39" s="875" t="s">
        <v>581</v>
      </c>
      <c r="L39" s="875" t="s">
        <v>2</v>
      </c>
      <c r="N39" s="910"/>
      <c r="O39" s="911" t="s">
        <v>90</v>
      </c>
      <c r="P39" s="911" t="s">
        <v>91</v>
      </c>
      <c r="Q39" s="912" t="s">
        <v>581</v>
      </c>
      <c r="R39" s="911" t="s">
        <v>2</v>
      </c>
      <c r="S39" s="911" t="s">
        <v>90</v>
      </c>
      <c r="T39" s="911" t="s">
        <v>91</v>
      </c>
      <c r="U39" s="912" t="s">
        <v>581</v>
      </c>
      <c r="V39" s="913" t="s">
        <v>2</v>
      </c>
    </row>
    <row r="40" spans="4:22" x14ac:dyDescent="0.2">
      <c r="D40" s="13">
        <v>2015</v>
      </c>
      <c r="E40" s="589">
        <v>7</v>
      </c>
      <c r="F40" s="589">
        <v>8</v>
      </c>
      <c r="G40" s="589"/>
      <c r="H40" s="589">
        <v>15</v>
      </c>
      <c r="I40" s="589" t="s">
        <v>105</v>
      </c>
      <c r="J40" s="589" t="s">
        <v>105</v>
      </c>
      <c r="K40" s="589"/>
      <c r="L40" s="589" t="s">
        <v>105</v>
      </c>
      <c r="N40" s="897">
        <v>2015</v>
      </c>
      <c r="O40" s="864">
        <v>22</v>
      </c>
      <c r="P40" s="864">
        <v>3</v>
      </c>
      <c r="Q40" s="864"/>
      <c r="R40" s="864">
        <v>25</v>
      </c>
      <c r="S40" s="589" t="s">
        <v>105</v>
      </c>
      <c r="T40" s="589" t="s">
        <v>105</v>
      </c>
      <c r="U40" s="589"/>
      <c r="V40" s="589" t="s">
        <v>105</v>
      </c>
    </row>
    <row r="41" spans="4:22" x14ac:dyDescent="0.2">
      <c r="D41" s="13">
        <v>2016</v>
      </c>
      <c r="E41" s="589">
        <v>5</v>
      </c>
      <c r="F41" s="589">
        <v>8</v>
      </c>
      <c r="G41" s="589"/>
      <c r="H41" s="589">
        <v>13</v>
      </c>
      <c r="I41" s="589" t="s">
        <v>105</v>
      </c>
      <c r="J41" s="589" t="s">
        <v>105</v>
      </c>
      <c r="K41" s="589"/>
      <c r="L41" s="589" t="s">
        <v>105</v>
      </c>
      <c r="N41" s="897">
        <v>2016</v>
      </c>
      <c r="O41" s="864">
        <v>57</v>
      </c>
      <c r="P41" s="864">
        <v>17</v>
      </c>
      <c r="Q41" s="864"/>
      <c r="R41" s="864">
        <v>74</v>
      </c>
      <c r="S41" s="589" t="s">
        <v>105</v>
      </c>
      <c r="T41" s="589" t="s">
        <v>105</v>
      </c>
      <c r="U41" s="589"/>
      <c r="V41" s="589"/>
    </row>
    <row r="42" spans="4:22" x14ac:dyDescent="0.2">
      <c r="D42" s="13">
        <v>2017</v>
      </c>
      <c r="E42" s="589">
        <v>10</v>
      </c>
      <c r="F42" s="589">
        <v>6</v>
      </c>
      <c r="G42" s="589"/>
      <c r="H42" s="589">
        <v>16</v>
      </c>
      <c r="I42" s="589">
        <v>1</v>
      </c>
      <c r="J42" s="589">
        <v>1</v>
      </c>
      <c r="K42" s="589"/>
      <c r="L42" s="589">
        <v>2</v>
      </c>
      <c r="N42" s="897">
        <v>2017</v>
      </c>
      <c r="O42" s="864">
        <v>44</v>
      </c>
      <c r="P42" s="864">
        <v>14</v>
      </c>
      <c r="Q42" s="864"/>
      <c r="R42" s="864">
        <v>58</v>
      </c>
      <c r="S42" s="589">
        <v>1</v>
      </c>
      <c r="T42" s="589">
        <v>1</v>
      </c>
      <c r="U42" s="589"/>
      <c r="V42" s="589">
        <v>2</v>
      </c>
    </row>
    <row r="43" spans="4:22" x14ac:dyDescent="0.2">
      <c r="D43" s="13">
        <v>2018</v>
      </c>
      <c r="E43" s="589">
        <v>11</v>
      </c>
      <c r="F43" s="589">
        <v>6</v>
      </c>
      <c r="G43" s="589"/>
      <c r="H43" s="589">
        <v>17</v>
      </c>
      <c r="I43" s="589" t="s">
        <v>105</v>
      </c>
      <c r="J43" s="589">
        <v>1</v>
      </c>
      <c r="K43" s="589"/>
      <c r="L43" s="589">
        <v>1</v>
      </c>
      <c r="N43" s="897">
        <v>2018</v>
      </c>
      <c r="O43" s="589">
        <v>33</v>
      </c>
      <c r="P43" s="589">
        <v>38</v>
      </c>
      <c r="Q43" s="589"/>
      <c r="R43" s="589">
        <v>71</v>
      </c>
      <c r="S43" s="589" t="s">
        <v>105</v>
      </c>
      <c r="T43" s="589">
        <v>1</v>
      </c>
      <c r="U43" s="589"/>
      <c r="V43" s="589">
        <v>1</v>
      </c>
    </row>
    <row r="44" spans="4:22" x14ac:dyDescent="0.2">
      <c r="D44" s="13">
        <v>2019</v>
      </c>
      <c r="E44" s="589">
        <v>23</v>
      </c>
      <c r="F44" s="589">
        <v>21</v>
      </c>
      <c r="G44" s="589"/>
      <c r="H44" s="589">
        <v>44</v>
      </c>
      <c r="I44" s="589" t="s">
        <v>107</v>
      </c>
      <c r="J44" s="589" t="s">
        <v>107</v>
      </c>
      <c r="K44" s="608" t="s">
        <v>105</v>
      </c>
      <c r="L44" s="589" t="s">
        <v>107</v>
      </c>
      <c r="N44" s="897">
        <v>2019</v>
      </c>
      <c r="O44" s="608">
        <v>22</v>
      </c>
      <c r="P44" s="608">
        <v>3</v>
      </c>
      <c r="Q44" s="920" t="s">
        <v>107</v>
      </c>
      <c r="R44" s="920">
        <v>25</v>
      </c>
      <c r="S44" s="608" t="s">
        <v>107</v>
      </c>
      <c r="T44" s="608" t="s">
        <v>107</v>
      </c>
      <c r="U44" s="608" t="s">
        <v>107</v>
      </c>
      <c r="V44" s="920" t="s">
        <v>107</v>
      </c>
    </row>
    <row r="45" spans="4:22" x14ac:dyDescent="0.2">
      <c r="D45" s="13">
        <v>2020</v>
      </c>
      <c r="E45" s="589">
        <v>115</v>
      </c>
      <c r="F45" s="589">
        <v>120</v>
      </c>
      <c r="G45" s="920" t="s">
        <v>105</v>
      </c>
      <c r="H45" s="589">
        <v>235</v>
      </c>
      <c r="I45" s="589">
        <v>27</v>
      </c>
      <c r="J45" s="589">
        <v>31</v>
      </c>
      <c r="K45" s="608" t="s">
        <v>105</v>
      </c>
      <c r="L45" s="589">
        <v>58</v>
      </c>
      <c r="N45" s="897">
        <v>2020</v>
      </c>
      <c r="O45" s="608">
        <v>14</v>
      </c>
      <c r="P45" s="608">
        <v>1</v>
      </c>
      <c r="Q45" s="920" t="s">
        <v>107</v>
      </c>
      <c r="R45" s="920">
        <v>15</v>
      </c>
      <c r="S45" s="608" t="s">
        <v>105</v>
      </c>
      <c r="T45" s="608" t="s">
        <v>105</v>
      </c>
      <c r="U45" s="608" t="s">
        <v>107</v>
      </c>
      <c r="V45" s="920" t="s">
        <v>105</v>
      </c>
    </row>
    <row r="46" spans="4:22" x14ac:dyDescent="0.2">
      <c r="D46" s="13">
        <v>2021</v>
      </c>
      <c r="E46" s="589">
        <v>2</v>
      </c>
      <c r="F46" s="589">
        <v>7</v>
      </c>
      <c r="G46" s="920" t="s">
        <v>105</v>
      </c>
      <c r="H46" s="589">
        <v>9</v>
      </c>
      <c r="I46" s="589" t="s">
        <v>105</v>
      </c>
      <c r="J46" s="589" t="s">
        <v>105</v>
      </c>
      <c r="K46" s="608" t="s">
        <v>105</v>
      </c>
      <c r="L46" s="589" t="s">
        <v>105</v>
      </c>
      <c r="N46" s="897">
        <v>2021</v>
      </c>
      <c r="O46" s="608">
        <v>15</v>
      </c>
      <c r="P46" s="608">
        <v>1</v>
      </c>
      <c r="Q46" s="920" t="s">
        <v>107</v>
      </c>
      <c r="R46" s="920">
        <v>16</v>
      </c>
      <c r="S46" s="608">
        <v>3</v>
      </c>
      <c r="T46" s="608" t="s">
        <v>105</v>
      </c>
      <c r="U46" s="608" t="s">
        <v>107</v>
      </c>
      <c r="V46" s="920">
        <v>3</v>
      </c>
    </row>
    <row r="47" spans="4:22" x14ac:dyDescent="0.2">
      <c r="D47" s="13">
        <v>2022</v>
      </c>
      <c r="E47" s="608">
        <v>20</v>
      </c>
      <c r="F47" s="608">
        <v>7</v>
      </c>
      <c r="G47" s="920" t="s">
        <v>105</v>
      </c>
      <c r="H47" s="920">
        <v>27</v>
      </c>
      <c r="I47" s="608" t="s">
        <v>105</v>
      </c>
      <c r="J47" s="608" t="s">
        <v>105</v>
      </c>
      <c r="K47" s="608" t="s">
        <v>105</v>
      </c>
      <c r="L47" s="920" t="s">
        <v>105</v>
      </c>
      <c r="N47" s="897">
        <v>2022</v>
      </c>
      <c r="O47" s="608">
        <v>131</v>
      </c>
      <c r="P47" s="608">
        <v>20</v>
      </c>
      <c r="Q47" s="608">
        <v>8</v>
      </c>
      <c r="R47" s="920">
        <v>159</v>
      </c>
      <c r="S47" s="608" t="s">
        <v>105</v>
      </c>
      <c r="T47" s="608" t="s">
        <v>105</v>
      </c>
      <c r="U47" s="608" t="s">
        <v>105</v>
      </c>
      <c r="V47" s="920" t="s">
        <v>105</v>
      </c>
    </row>
    <row r="48" spans="4:22" x14ac:dyDescent="0.2">
      <c r="D48" s="13">
        <v>2023</v>
      </c>
      <c r="E48" s="608">
        <v>257</v>
      </c>
      <c r="F48" s="608">
        <v>244</v>
      </c>
      <c r="G48" s="608">
        <v>51</v>
      </c>
      <c r="H48" s="920">
        <v>552</v>
      </c>
      <c r="I48" s="608">
        <v>19</v>
      </c>
      <c r="J48" s="608">
        <v>21</v>
      </c>
      <c r="K48" s="608">
        <v>6</v>
      </c>
      <c r="L48" s="920">
        <v>40</v>
      </c>
      <c r="N48" s="897">
        <v>2023</v>
      </c>
      <c r="O48" s="608">
        <v>22</v>
      </c>
      <c r="P48" s="608">
        <v>4</v>
      </c>
      <c r="Q48" s="920" t="s">
        <v>105</v>
      </c>
      <c r="R48" s="920">
        <v>26</v>
      </c>
      <c r="S48" s="608">
        <v>3</v>
      </c>
      <c r="T48" s="608">
        <v>2</v>
      </c>
      <c r="U48" s="608" t="s">
        <v>105</v>
      </c>
      <c r="V48" s="920">
        <v>5</v>
      </c>
    </row>
    <row r="49" spans="2:26" x14ac:dyDescent="0.2">
      <c r="B49" s="754"/>
      <c r="C49" s="754"/>
      <c r="D49" s="593" t="s">
        <v>837</v>
      </c>
      <c r="E49" s="593"/>
      <c r="F49" s="921"/>
      <c r="G49" s="921"/>
      <c r="H49" s="921"/>
      <c r="I49" s="921"/>
      <c r="J49" s="921"/>
      <c r="K49" s="921"/>
      <c r="L49" s="921"/>
      <c r="M49" s="754"/>
      <c r="N49" s="593" t="s">
        <v>837</v>
      </c>
      <c r="O49" s="593"/>
      <c r="P49" s="902"/>
      <c r="Q49" s="902"/>
      <c r="R49" s="902"/>
      <c r="S49" s="902"/>
      <c r="T49" s="902"/>
      <c r="U49" s="902"/>
      <c r="V49" s="902"/>
      <c r="W49" s="754"/>
      <c r="X49" s="754"/>
      <c r="Y49" s="754"/>
      <c r="Z49" s="754"/>
    </row>
    <row r="50" spans="2:26" ht="25.5" x14ac:dyDescent="0.2">
      <c r="D50" s="898" t="s">
        <v>746</v>
      </c>
      <c r="E50" s="680" t="s">
        <v>835</v>
      </c>
      <c r="N50" s="898" t="s">
        <v>746</v>
      </c>
      <c r="O50" s="680" t="s">
        <v>835</v>
      </c>
    </row>
    <row r="51" spans="2:26" x14ac:dyDescent="0.2">
      <c r="D51" s="692" t="s">
        <v>840</v>
      </c>
      <c r="N51" s="692" t="s">
        <v>841</v>
      </c>
    </row>
    <row r="52" spans="2:26" x14ac:dyDescent="0.2">
      <c r="D52" s="900" t="s">
        <v>767</v>
      </c>
      <c r="N52" s="900" t="s">
        <v>767</v>
      </c>
    </row>
    <row r="53" spans="2:26" x14ac:dyDescent="0.2">
      <c r="D53" s="268" t="s">
        <v>842</v>
      </c>
      <c r="N53" s="268" t="s">
        <v>842</v>
      </c>
    </row>
  </sheetData>
  <mergeCells count="15">
    <mergeCell ref="D2:M2"/>
    <mergeCell ref="D3:M3"/>
    <mergeCell ref="D7:D8"/>
    <mergeCell ref="O38:R38"/>
    <mergeCell ref="E38:H38"/>
    <mergeCell ref="I38:L38"/>
    <mergeCell ref="N37:V37"/>
    <mergeCell ref="D38:D39"/>
    <mergeCell ref="N38:N39"/>
    <mergeCell ref="D37:L37"/>
    <mergeCell ref="S38:V38"/>
    <mergeCell ref="E7:G7"/>
    <mergeCell ref="D6:G6"/>
    <mergeCell ref="J7:L7"/>
    <mergeCell ref="I6:L6"/>
  </mergeCells>
  <hyperlinks>
    <hyperlink ref="E50" r:id="rId1" xr:uid="{228BBCB6-9F7F-419E-894D-B60C6EBCCFE5}"/>
    <hyperlink ref="O50" r:id="rId2" xr:uid="{D1336BE7-9D8E-4E2D-8675-0ECBDD6CFC9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L49"/>
  <sheetViews>
    <sheetView zoomScale="80" zoomScaleNormal="80" workbookViewId="0">
      <selection activeCell="M1" sqref="M1"/>
    </sheetView>
  </sheetViews>
  <sheetFormatPr defaultRowHeight="12.75" x14ac:dyDescent="0.2"/>
  <cols>
    <col min="2" max="2" width="40.83203125" customWidth="1"/>
    <col min="3" max="9" width="9.33203125" customWidth="1"/>
    <col min="10" max="10" width="10" customWidth="1"/>
    <col min="11" max="38" width="9.33203125" customWidth="1"/>
    <col min="39" max="71" width="5" customWidth="1"/>
  </cols>
  <sheetData>
    <row r="2" spans="2:38" ht="40.5" customHeight="1" x14ac:dyDescent="0.2">
      <c r="B2" s="443" t="s">
        <v>19</v>
      </c>
      <c r="C2" s="444"/>
      <c r="D2" s="444"/>
      <c r="E2" s="444"/>
      <c r="F2" s="444"/>
      <c r="G2" s="444"/>
      <c r="H2" s="444"/>
      <c r="I2" s="444"/>
      <c r="J2" s="445"/>
    </row>
    <row r="3" spans="2:38" ht="115.5" customHeight="1" x14ac:dyDescent="0.25">
      <c r="B3" s="922" t="s">
        <v>283</v>
      </c>
      <c r="C3" s="923"/>
      <c r="D3" s="923"/>
      <c r="E3" s="923"/>
      <c r="F3" s="923"/>
      <c r="G3" s="923"/>
      <c r="H3" s="923"/>
      <c r="I3" s="923"/>
      <c r="J3" s="924"/>
    </row>
    <row r="6" spans="2:38" ht="25.5" customHeight="1" x14ac:dyDescent="0.25">
      <c r="B6" s="367" t="s">
        <v>618</v>
      </c>
      <c r="C6" s="368"/>
      <c r="D6" s="368"/>
      <c r="E6" s="368"/>
      <c r="F6" s="368"/>
      <c r="G6" s="368"/>
      <c r="H6" s="368"/>
      <c r="I6" s="368"/>
      <c r="J6" s="368"/>
      <c r="K6" s="368"/>
      <c r="L6" s="368"/>
      <c r="M6" s="368"/>
      <c r="N6" s="368"/>
      <c r="O6" s="368"/>
      <c r="P6" s="368"/>
      <c r="Q6" s="368"/>
      <c r="R6" s="368"/>
      <c r="S6" s="368"/>
      <c r="T6" s="281"/>
      <c r="U6" s="281"/>
      <c r="V6" s="281"/>
      <c r="W6" s="281"/>
      <c r="X6" s="281"/>
      <c r="Y6" s="281"/>
      <c r="Z6" s="281"/>
      <c r="AA6" s="281"/>
      <c r="AB6" s="281"/>
      <c r="AC6" s="281"/>
      <c r="AD6" s="281"/>
      <c r="AE6" s="281"/>
      <c r="AF6" s="281"/>
      <c r="AG6" s="281"/>
      <c r="AH6" s="281"/>
      <c r="AI6" s="281"/>
      <c r="AJ6" s="281"/>
      <c r="AK6" s="281"/>
      <c r="AL6" s="282"/>
    </row>
    <row r="7" spans="2:38" ht="20.25" customHeight="1" x14ac:dyDescent="0.2">
      <c r="B7" s="286"/>
      <c r="C7" s="404">
        <v>2000</v>
      </c>
      <c r="D7" s="405"/>
      <c r="E7" s="406"/>
      <c r="F7" s="410">
        <v>2001</v>
      </c>
      <c r="G7" s="410"/>
      <c r="H7" s="410"/>
      <c r="I7" s="410">
        <v>2002</v>
      </c>
      <c r="J7" s="410"/>
      <c r="K7" s="410"/>
      <c r="L7" s="410">
        <v>2003</v>
      </c>
      <c r="M7" s="410"/>
      <c r="N7" s="410"/>
      <c r="O7" s="410">
        <v>2004</v>
      </c>
      <c r="P7" s="410"/>
      <c r="Q7" s="410"/>
      <c r="R7" s="410">
        <v>2005</v>
      </c>
      <c r="S7" s="410"/>
      <c r="T7" s="410"/>
      <c r="U7" s="410">
        <v>2006</v>
      </c>
      <c r="V7" s="410"/>
      <c r="W7" s="410"/>
      <c r="X7" s="410">
        <v>2007</v>
      </c>
      <c r="Y7" s="410"/>
      <c r="Z7" s="410"/>
      <c r="AA7" s="410">
        <v>2008</v>
      </c>
      <c r="AB7" s="410"/>
      <c r="AC7" s="410"/>
      <c r="AD7" s="410">
        <v>2009</v>
      </c>
      <c r="AE7" s="410"/>
      <c r="AF7" s="410"/>
      <c r="AG7" s="410">
        <v>2010</v>
      </c>
      <c r="AH7" s="410"/>
      <c r="AI7" s="410"/>
      <c r="AJ7" s="410">
        <v>2011</v>
      </c>
      <c r="AK7" s="410"/>
      <c r="AL7" s="410"/>
    </row>
    <row r="8" spans="2:38" ht="20.25" customHeight="1" x14ac:dyDescent="0.2">
      <c r="B8" s="2" t="s">
        <v>110</v>
      </c>
      <c r="C8" s="14" t="s">
        <v>111</v>
      </c>
      <c r="D8" s="15" t="s">
        <v>112</v>
      </c>
      <c r="E8" s="14" t="s">
        <v>2</v>
      </c>
      <c r="F8" s="14" t="s">
        <v>111</v>
      </c>
      <c r="G8" s="15" t="s">
        <v>112</v>
      </c>
      <c r="H8" s="14" t="s">
        <v>2</v>
      </c>
      <c r="I8" s="14" t="s">
        <v>111</v>
      </c>
      <c r="J8" s="15" t="s">
        <v>112</v>
      </c>
      <c r="K8" s="14" t="s">
        <v>2</v>
      </c>
      <c r="L8" s="14" t="s">
        <v>113</v>
      </c>
      <c r="M8" s="15" t="s">
        <v>114</v>
      </c>
      <c r="N8" s="14" t="s">
        <v>2</v>
      </c>
      <c r="O8" s="14" t="s">
        <v>113</v>
      </c>
      <c r="P8" s="15" t="s">
        <v>114</v>
      </c>
      <c r="Q8" s="14" t="s">
        <v>2</v>
      </c>
      <c r="R8" s="14" t="s">
        <v>113</v>
      </c>
      <c r="S8" s="15" t="s">
        <v>114</v>
      </c>
      <c r="T8" s="14" t="s">
        <v>2</v>
      </c>
      <c r="U8" s="14" t="s">
        <v>113</v>
      </c>
      <c r="V8" s="15" t="s">
        <v>114</v>
      </c>
      <c r="W8" s="14" t="s">
        <v>2</v>
      </c>
      <c r="X8" s="14" t="s">
        <v>113</v>
      </c>
      <c r="Y8" s="15" t="s">
        <v>114</v>
      </c>
      <c r="Z8" s="14" t="s">
        <v>2</v>
      </c>
      <c r="AA8" s="14" t="s">
        <v>113</v>
      </c>
      <c r="AB8" s="15" t="s">
        <v>114</v>
      </c>
      <c r="AC8" s="14" t="s">
        <v>2</v>
      </c>
      <c r="AD8" s="14" t="s">
        <v>113</v>
      </c>
      <c r="AE8" s="15" t="s">
        <v>114</v>
      </c>
      <c r="AF8" s="14" t="s">
        <v>2</v>
      </c>
      <c r="AG8" s="14" t="s">
        <v>113</v>
      </c>
      <c r="AH8" s="15" t="s">
        <v>114</v>
      </c>
      <c r="AI8" s="14" t="s">
        <v>2</v>
      </c>
      <c r="AJ8" s="14" t="s">
        <v>113</v>
      </c>
      <c r="AK8" s="15" t="s">
        <v>114</v>
      </c>
      <c r="AL8" s="14" t="s">
        <v>2</v>
      </c>
    </row>
    <row r="9" spans="2:38" ht="20.25" customHeight="1" x14ac:dyDescent="0.2">
      <c r="B9" s="16" t="s">
        <v>115</v>
      </c>
      <c r="C9" s="16"/>
      <c r="D9" s="2"/>
      <c r="E9" s="17">
        <v>772</v>
      </c>
      <c r="F9" s="2"/>
      <c r="G9" s="2"/>
      <c r="H9" s="17">
        <v>731</v>
      </c>
      <c r="I9" s="2"/>
      <c r="J9" s="2"/>
      <c r="K9" s="17">
        <v>836</v>
      </c>
      <c r="L9" s="17">
        <v>461</v>
      </c>
      <c r="M9" s="17">
        <v>416</v>
      </c>
      <c r="N9" s="16">
        <v>877</v>
      </c>
      <c r="O9" s="17">
        <v>482</v>
      </c>
      <c r="P9" s="17">
        <v>380</v>
      </c>
      <c r="Q9" s="17">
        <v>862</v>
      </c>
      <c r="R9" s="17">
        <v>518</v>
      </c>
      <c r="S9" s="17">
        <v>393</v>
      </c>
      <c r="T9" s="17">
        <v>911</v>
      </c>
      <c r="U9" s="17">
        <v>482</v>
      </c>
      <c r="V9" s="17">
        <v>372</v>
      </c>
      <c r="W9" s="16">
        <v>854</v>
      </c>
      <c r="X9" s="17">
        <v>482</v>
      </c>
      <c r="Y9" s="17">
        <v>366</v>
      </c>
      <c r="Z9" s="17">
        <v>848</v>
      </c>
      <c r="AA9" s="17">
        <v>439</v>
      </c>
      <c r="AB9" s="17">
        <v>380</v>
      </c>
      <c r="AC9" s="17">
        <v>819</v>
      </c>
      <c r="AD9" s="17">
        <v>434</v>
      </c>
      <c r="AE9" s="16">
        <v>381</v>
      </c>
      <c r="AF9" s="17">
        <v>815</v>
      </c>
      <c r="AG9" s="17">
        <v>485</v>
      </c>
      <c r="AH9" s="17">
        <v>385</v>
      </c>
      <c r="AI9" s="17">
        <v>870</v>
      </c>
      <c r="AJ9" s="17">
        <v>418</v>
      </c>
      <c r="AK9" s="17">
        <v>349</v>
      </c>
      <c r="AL9" s="17">
        <v>767</v>
      </c>
    </row>
    <row r="10" spans="2:38" ht="20.25" customHeight="1" x14ac:dyDescent="0.2">
      <c r="B10" s="16" t="s">
        <v>116</v>
      </c>
      <c r="C10" s="16"/>
      <c r="D10" s="2"/>
      <c r="E10" s="17">
        <v>253</v>
      </c>
      <c r="F10" s="2"/>
      <c r="G10" s="2"/>
      <c r="H10" s="17">
        <v>277</v>
      </c>
      <c r="I10" s="2"/>
      <c r="J10" s="2"/>
      <c r="K10" s="17">
        <v>341</v>
      </c>
      <c r="L10" s="17">
        <v>150</v>
      </c>
      <c r="M10" s="17">
        <v>150</v>
      </c>
      <c r="N10" s="16">
        <v>300</v>
      </c>
      <c r="O10" s="17">
        <v>149</v>
      </c>
      <c r="P10" s="17">
        <v>143</v>
      </c>
      <c r="Q10" s="17">
        <v>292</v>
      </c>
      <c r="R10" s="17">
        <v>173</v>
      </c>
      <c r="S10" s="17">
        <v>146</v>
      </c>
      <c r="T10" s="17">
        <v>319</v>
      </c>
      <c r="U10" s="17">
        <v>173</v>
      </c>
      <c r="V10" s="17">
        <v>161</v>
      </c>
      <c r="W10" s="16">
        <v>334</v>
      </c>
      <c r="X10" s="17">
        <v>163</v>
      </c>
      <c r="Y10" s="17">
        <v>147</v>
      </c>
      <c r="Z10" s="17">
        <v>310</v>
      </c>
      <c r="AA10" s="17">
        <v>198</v>
      </c>
      <c r="AB10" s="17">
        <v>178</v>
      </c>
      <c r="AC10" s="17">
        <v>376</v>
      </c>
      <c r="AD10" s="17">
        <v>187</v>
      </c>
      <c r="AE10" s="16">
        <v>164</v>
      </c>
      <c r="AF10" s="17">
        <v>351</v>
      </c>
      <c r="AG10" s="17">
        <v>185</v>
      </c>
      <c r="AH10" s="17">
        <v>191</v>
      </c>
      <c r="AI10" s="17">
        <v>376</v>
      </c>
      <c r="AJ10" s="17">
        <v>209</v>
      </c>
      <c r="AK10" s="17">
        <v>181</v>
      </c>
      <c r="AL10" s="17">
        <v>390</v>
      </c>
    </row>
    <row r="11" spans="2:38" ht="20.25" customHeight="1" x14ac:dyDescent="0.2">
      <c r="B11" s="16" t="s">
        <v>117</v>
      </c>
      <c r="C11" s="16"/>
      <c r="D11" s="2"/>
      <c r="E11" s="17">
        <v>125</v>
      </c>
      <c r="F11" s="2"/>
      <c r="G11" s="2"/>
      <c r="H11" s="17">
        <v>141</v>
      </c>
      <c r="I11" s="2"/>
      <c r="J11" s="2"/>
      <c r="K11" s="17">
        <v>164</v>
      </c>
      <c r="L11" s="17">
        <v>72</v>
      </c>
      <c r="M11" s="17">
        <v>66</v>
      </c>
      <c r="N11" s="16">
        <v>138</v>
      </c>
      <c r="O11" s="17">
        <v>56</v>
      </c>
      <c r="P11" s="17">
        <v>77</v>
      </c>
      <c r="Q11" s="17">
        <v>133</v>
      </c>
      <c r="R11" s="17">
        <v>90</v>
      </c>
      <c r="S11" s="17">
        <v>81</v>
      </c>
      <c r="T11" s="17">
        <v>171</v>
      </c>
      <c r="U11" s="17">
        <v>78</v>
      </c>
      <c r="V11" s="17">
        <v>77</v>
      </c>
      <c r="W11" s="16">
        <v>155</v>
      </c>
      <c r="X11" s="17">
        <v>88</v>
      </c>
      <c r="Y11" s="17">
        <v>101</v>
      </c>
      <c r="Z11" s="17">
        <v>189</v>
      </c>
      <c r="AA11" s="17">
        <v>91</v>
      </c>
      <c r="AB11" s="17">
        <v>80</v>
      </c>
      <c r="AC11" s="17">
        <v>171</v>
      </c>
      <c r="AD11" s="17">
        <v>92</v>
      </c>
      <c r="AE11" s="16">
        <v>82</v>
      </c>
      <c r="AF11" s="17">
        <v>174</v>
      </c>
      <c r="AG11" s="17">
        <v>119</v>
      </c>
      <c r="AH11" s="17">
        <v>103</v>
      </c>
      <c r="AI11" s="17">
        <v>222</v>
      </c>
      <c r="AJ11" s="17">
        <v>121</v>
      </c>
      <c r="AK11" s="17">
        <v>130</v>
      </c>
      <c r="AL11" s="17">
        <v>251</v>
      </c>
    </row>
    <row r="12" spans="2:38" ht="20.25" customHeight="1" x14ac:dyDescent="0.2">
      <c r="B12" s="16" t="s">
        <v>118</v>
      </c>
      <c r="C12" s="16"/>
      <c r="D12" s="2"/>
      <c r="E12" s="17">
        <v>52</v>
      </c>
      <c r="F12" s="2"/>
      <c r="G12" s="2"/>
      <c r="H12" s="17">
        <v>45</v>
      </c>
      <c r="I12" s="2"/>
      <c r="J12" s="2"/>
      <c r="K12" s="17"/>
      <c r="L12" s="17"/>
      <c r="M12" s="17"/>
      <c r="N12" s="16" t="s">
        <v>105</v>
      </c>
      <c r="O12" s="17">
        <v>25</v>
      </c>
      <c r="P12" s="17">
        <v>18</v>
      </c>
      <c r="Q12" s="17">
        <v>43</v>
      </c>
      <c r="R12" s="17" t="s">
        <v>105</v>
      </c>
      <c r="S12" s="17">
        <v>17</v>
      </c>
      <c r="T12" s="17">
        <v>17</v>
      </c>
      <c r="U12" s="17">
        <v>32</v>
      </c>
      <c r="V12" s="17">
        <v>20</v>
      </c>
      <c r="W12" s="16">
        <v>52</v>
      </c>
      <c r="X12" s="17" t="s">
        <v>105</v>
      </c>
      <c r="Y12" s="17">
        <v>18</v>
      </c>
      <c r="Z12" s="17">
        <v>18</v>
      </c>
      <c r="AA12" s="17">
        <v>0</v>
      </c>
      <c r="AB12" s="17">
        <v>0</v>
      </c>
      <c r="AC12" s="17">
        <v>0</v>
      </c>
      <c r="AD12" s="17">
        <v>19</v>
      </c>
      <c r="AE12" s="16">
        <v>15</v>
      </c>
      <c r="AF12" s="17">
        <v>34</v>
      </c>
      <c r="AG12" s="17">
        <v>29</v>
      </c>
      <c r="AH12" s="17">
        <v>14</v>
      </c>
      <c r="AI12" s="17">
        <v>43</v>
      </c>
      <c r="AJ12" s="17" t="s">
        <v>105</v>
      </c>
      <c r="AK12" s="17" t="s">
        <v>105</v>
      </c>
      <c r="AL12" s="17" t="s">
        <v>105</v>
      </c>
    </row>
    <row r="13" spans="2:38" ht="20.25" customHeight="1" x14ac:dyDescent="0.2">
      <c r="B13" s="18" t="s">
        <v>119</v>
      </c>
      <c r="C13" s="2"/>
      <c r="D13" s="2"/>
      <c r="E13" s="17">
        <v>1202</v>
      </c>
      <c r="F13" s="2"/>
      <c r="G13" s="2"/>
      <c r="H13" s="17">
        <v>1194</v>
      </c>
      <c r="I13" s="2"/>
      <c r="J13" s="2"/>
      <c r="K13" s="17">
        <v>1341</v>
      </c>
      <c r="L13" s="19">
        <v>683</v>
      </c>
      <c r="M13" s="19">
        <v>632</v>
      </c>
      <c r="N13" s="20">
        <v>1315</v>
      </c>
      <c r="O13" s="19">
        <v>712</v>
      </c>
      <c r="P13" s="19">
        <v>618</v>
      </c>
      <c r="Q13" s="19">
        <v>1330</v>
      </c>
      <c r="R13" s="19">
        <v>781</v>
      </c>
      <c r="S13" s="19">
        <v>637</v>
      </c>
      <c r="T13" s="19">
        <v>1418</v>
      </c>
      <c r="U13" s="19">
        <v>765</v>
      </c>
      <c r="V13" s="19">
        <v>630</v>
      </c>
      <c r="W13" s="20">
        <v>1395</v>
      </c>
      <c r="X13" s="19">
        <v>733</v>
      </c>
      <c r="Y13" s="19">
        <v>632</v>
      </c>
      <c r="Z13" s="19">
        <v>1365</v>
      </c>
      <c r="AA13" s="19">
        <v>728</v>
      </c>
      <c r="AB13" s="19">
        <v>638</v>
      </c>
      <c r="AC13" s="19">
        <v>1366</v>
      </c>
      <c r="AD13" s="19">
        <v>732</v>
      </c>
      <c r="AE13" s="20">
        <v>642</v>
      </c>
      <c r="AF13" s="19">
        <v>1374</v>
      </c>
      <c r="AG13" s="19">
        <v>818</v>
      </c>
      <c r="AH13" s="19">
        <v>693</v>
      </c>
      <c r="AI13" s="19">
        <v>1511</v>
      </c>
      <c r="AJ13" s="21">
        <v>748</v>
      </c>
      <c r="AK13" s="21">
        <v>660</v>
      </c>
      <c r="AL13" s="21">
        <v>1408</v>
      </c>
    </row>
    <row r="14" spans="2:38" ht="20.25" customHeight="1" x14ac:dyDescent="0.2">
      <c r="B14" s="16" t="s">
        <v>120</v>
      </c>
      <c r="C14" s="2"/>
      <c r="D14" s="2"/>
      <c r="E14" s="17">
        <v>2677</v>
      </c>
      <c r="F14" s="2"/>
      <c r="G14" s="2"/>
      <c r="H14" s="17">
        <v>2618</v>
      </c>
      <c r="I14" s="2"/>
      <c r="J14" s="2"/>
      <c r="K14" s="17">
        <v>3007</v>
      </c>
      <c r="L14" s="17">
        <v>1687</v>
      </c>
      <c r="M14" s="17">
        <v>1264</v>
      </c>
      <c r="N14" s="16">
        <v>2956</v>
      </c>
      <c r="O14" s="17">
        <v>1633</v>
      </c>
      <c r="P14" s="17">
        <v>1169</v>
      </c>
      <c r="Q14" s="17">
        <v>2806</v>
      </c>
      <c r="R14" s="17">
        <v>1807</v>
      </c>
      <c r="S14" s="17">
        <v>1284</v>
      </c>
      <c r="T14" s="17">
        <v>3091</v>
      </c>
      <c r="U14" s="17">
        <v>1643</v>
      </c>
      <c r="V14" s="17">
        <v>1213</v>
      </c>
      <c r="W14" s="16">
        <v>2856</v>
      </c>
      <c r="X14" s="17">
        <v>1701</v>
      </c>
      <c r="Y14" s="17">
        <v>1309</v>
      </c>
      <c r="Z14" s="17">
        <v>3010</v>
      </c>
      <c r="AA14" s="17">
        <v>1778</v>
      </c>
      <c r="AB14" s="17">
        <v>1336</v>
      </c>
      <c r="AC14" s="17">
        <v>3114</v>
      </c>
      <c r="AD14" s="17">
        <v>1719</v>
      </c>
      <c r="AE14" s="16">
        <v>1315</v>
      </c>
      <c r="AF14" s="17">
        <v>3034</v>
      </c>
      <c r="AG14" s="17">
        <v>1853</v>
      </c>
      <c r="AH14" s="17">
        <v>1372</v>
      </c>
      <c r="AI14" s="17">
        <v>3228</v>
      </c>
      <c r="AJ14" s="17">
        <v>1747</v>
      </c>
      <c r="AK14" s="17">
        <v>1286</v>
      </c>
      <c r="AL14" s="17">
        <v>3036</v>
      </c>
    </row>
    <row r="15" spans="2:38" ht="12" customHeight="1" x14ac:dyDescent="0.2">
      <c r="B15" s="287"/>
      <c r="AL15" s="288"/>
    </row>
    <row r="16" spans="2:38" ht="20.25" customHeight="1" x14ac:dyDescent="0.2">
      <c r="B16" s="22" t="s">
        <v>119</v>
      </c>
      <c r="C16" s="23"/>
      <c r="D16" s="23"/>
      <c r="E16" s="24">
        <v>1202</v>
      </c>
      <c r="F16" s="23"/>
      <c r="G16" s="23"/>
      <c r="H16" s="24">
        <v>1194</v>
      </c>
      <c r="I16" s="23"/>
      <c r="J16" s="23"/>
      <c r="K16" s="24">
        <v>1341</v>
      </c>
      <c r="L16" s="25">
        <v>683</v>
      </c>
      <c r="M16" s="25">
        <v>632</v>
      </c>
      <c r="N16" s="26">
        <v>1315</v>
      </c>
      <c r="O16" s="25">
        <v>712</v>
      </c>
      <c r="P16" s="25">
        <v>618</v>
      </c>
      <c r="Q16" s="25">
        <v>1330</v>
      </c>
      <c r="R16" s="25">
        <v>781</v>
      </c>
      <c r="S16" s="25">
        <v>637</v>
      </c>
      <c r="T16" s="25">
        <v>1418</v>
      </c>
      <c r="U16" s="25">
        <v>765</v>
      </c>
      <c r="V16" s="25">
        <v>630</v>
      </c>
      <c r="W16" s="26">
        <v>1395</v>
      </c>
      <c r="X16" s="25">
        <v>733</v>
      </c>
      <c r="Y16" s="25">
        <v>632</v>
      </c>
      <c r="Z16" s="25">
        <v>1365</v>
      </c>
      <c r="AA16" s="25">
        <v>728</v>
      </c>
      <c r="AB16" s="25">
        <v>638</v>
      </c>
      <c r="AC16" s="25">
        <v>1366</v>
      </c>
      <c r="AD16" s="25">
        <v>732</v>
      </c>
      <c r="AE16" s="26">
        <v>642</v>
      </c>
      <c r="AF16" s="25">
        <v>1374</v>
      </c>
      <c r="AG16" s="25">
        <v>818</v>
      </c>
      <c r="AH16" s="25">
        <v>693</v>
      </c>
      <c r="AI16" s="25">
        <v>1511</v>
      </c>
      <c r="AJ16" s="27">
        <v>748</v>
      </c>
      <c r="AK16" s="27">
        <v>660</v>
      </c>
      <c r="AL16" s="27">
        <v>1408</v>
      </c>
    </row>
    <row r="17" spans="2:38" ht="20.25" customHeight="1" x14ac:dyDescent="0.2">
      <c r="B17" s="1" t="s">
        <v>675</v>
      </c>
      <c r="C17" s="1"/>
      <c r="D17" s="1"/>
      <c r="E17" s="28">
        <v>463837</v>
      </c>
      <c r="F17" s="1"/>
      <c r="G17" s="1"/>
      <c r="H17" s="28">
        <v>470064</v>
      </c>
      <c r="I17" s="1"/>
      <c r="J17" s="1"/>
      <c r="K17" s="28">
        <v>476374</v>
      </c>
      <c r="L17" s="1"/>
      <c r="M17" s="1"/>
      <c r="N17" s="28">
        <v>481146</v>
      </c>
      <c r="O17" s="1"/>
      <c r="P17" s="1"/>
      <c r="Q17" s="28">
        <v>492829</v>
      </c>
      <c r="R17" s="1"/>
      <c r="S17" s="1"/>
      <c r="T17" s="28">
        <v>498543</v>
      </c>
      <c r="U17" s="1"/>
      <c r="V17" s="1"/>
      <c r="W17" s="28">
        <v>504257</v>
      </c>
      <c r="X17" s="1"/>
      <c r="Y17" s="1"/>
      <c r="Z17" s="28">
        <v>509970</v>
      </c>
      <c r="AA17" s="1"/>
      <c r="AB17" s="1"/>
      <c r="AC17" s="28">
        <v>517052</v>
      </c>
      <c r="AD17" s="1"/>
      <c r="AE17" s="1"/>
      <c r="AF17" s="28">
        <v>524143</v>
      </c>
      <c r="AG17" s="1"/>
      <c r="AH17" s="1"/>
      <c r="AI17" s="28">
        <v>531170</v>
      </c>
      <c r="AJ17" s="1"/>
      <c r="AK17" s="1"/>
      <c r="AL17" s="28">
        <v>539910</v>
      </c>
    </row>
    <row r="18" spans="2:38" ht="20.25" customHeight="1" x14ac:dyDescent="0.2">
      <c r="B18" s="289" t="s">
        <v>676</v>
      </c>
      <c r="C18" s="1"/>
      <c r="D18" s="1"/>
      <c r="E18" s="29">
        <f>E16/E17*100</f>
        <v>0.25914275920204727</v>
      </c>
      <c r="F18" s="1"/>
      <c r="G18" s="1"/>
      <c r="H18" s="29">
        <f>H16/H17*100</f>
        <v>0.25400796487286836</v>
      </c>
      <c r="I18" s="1"/>
      <c r="J18" s="1"/>
      <c r="K18" s="29">
        <f>K16/K17*100</f>
        <v>0.28150150931830875</v>
      </c>
      <c r="L18" s="1"/>
      <c r="M18" s="1"/>
      <c r="N18" s="29">
        <f>N16/N17*100</f>
        <v>0.27330581569835349</v>
      </c>
      <c r="O18" s="1"/>
      <c r="P18" s="1"/>
      <c r="Q18" s="29">
        <f>Q16/Q17*100</f>
        <v>0.26987048245943318</v>
      </c>
      <c r="R18" s="1"/>
      <c r="S18" s="1"/>
      <c r="T18" s="29">
        <f>T16/T17*100</f>
        <v>0.28442882559779198</v>
      </c>
      <c r="U18" s="1"/>
      <c r="V18" s="1"/>
      <c r="W18" s="29">
        <f>W16/W17*100</f>
        <v>0.27664464747142825</v>
      </c>
      <c r="X18" s="1"/>
      <c r="Y18" s="1"/>
      <c r="Z18" s="29">
        <f>Z16/Z17*100</f>
        <v>0.26766280369433498</v>
      </c>
      <c r="AA18" s="1"/>
      <c r="AB18" s="1"/>
      <c r="AC18" s="29">
        <f>AC16/AC17*100</f>
        <v>0.26419006212141138</v>
      </c>
      <c r="AD18" s="1"/>
      <c r="AE18" s="1"/>
      <c r="AF18" s="29">
        <f>AF16/AF17*100</f>
        <v>0.26214220165107616</v>
      </c>
      <c r="AG18" s="1"/>
      <c r="AH18" s="1"/>
      <c r="AI18" s="29">
        <f>AI16/AI17*100</f>
        <v>0.28446636669992653</v>
      </c>
      <c r="AJ18" s="1"/>
      <c r="AK18" s="1"/>
      <c r="AL18" s="29">
        <f>AL16/AL17*100</f>
        <v>0.26078420477486991</v>
      </c>
    </row>
    <row r="19" spans="2:38" x14ac:dyDescent="0.2">
      <c r="B19" s="668" t="s">
        <v>593</v>
      </c>
      <c r="C19" s="668"/>
      <c r="D19" s="668"/>
      <c r="E19" s="668"/>
      <c r="F19" s="668"/>
      <c r="G19" s="668"/>
      <c r="H19" s="668"/>
      <c r="I19" s="668"/>
      <c r="J19" s="668"/>
      <c r="K19" s="668"/>
      <c r="L19" s="668"/>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row>
    <row r="23" spans="2:38" x14ac:dyDescent="0.2">
      <c r="B23" s="925" t="s">
        <v>848</v>
      </c>
      <c r="C23" s="926"/>
      <c r="D23" s="926"/>
      <c r="E23" s="926"/>
      <c r="F23" s="926"/>
      <c r="G23" s="926"/>
      <c r="H23" s="926"/>
      <c r="I23" s="926"/>
      <c r="J23" s="926"/>
      <c r="K23" s="926"/>
      <c r="L23" s="926"/>
      <c r="M23" s="926"/>
      <c r="N23" s="926"/>
      <c r="O23" s="926"/>
      <c r="P23" s="926"/>
      <c r="Q23" s="926"/>
      <c r="R23" s="926"/>
      <c r="S23" s="926"/>
      <c r="T23" s="926"/>
      <c r="U23" s="926"/>
      <c r="V23" s="926"/>
      <c r="W23" s="926"/>
      <c r="X23" s="926"/>
      <c r="Y23" s="926"/>
      <c r="Z23" s="926"/>
      <c r="AA23" s="926"/>
      <c r="AB23" s="926"/>
      <c r="AC23" s="927"/>
    </row>
    <row r="24" spans="2:38" x14ac:dyDescent="0.2">
      <c r="B24" s="928" t="s">
        <v>846</v>
      </c>
      <c r="C24" s="929">
        <v>2015</v>
      </c>
      <c r="D24" s="930"/>
      <c r="E24" s="931"/>
      <c r="F24" s="928">
        <v>2016</v>
      </c>
      <c r="G24" s="928"/>
      <c r="H24" s="928"/>
      <c r="I24" s="928">
        <v>2017</v>
      </c>
      <c r="J24" s="928"/>
      <c r="K24" s="928"/>
      <c r="L24" s="928">
        <v>2018</v>
      </c>
      <c r="M24" s="928"/>
      <c r="N24" s="928"/>
      <c r="O24" s="928">
        <v>2019</v>
      </c>
      <c r="P24" s="928"/>
      <c r="Q24" s="928"/>
      <c r="R24" s="928">
        <v>2020</v>
      </c>
      <c r="S24" s="928"/>
      <c r="T24" s="929"/>
      <c r="U24" s="928">
        <v>2021</v>
      </c>
      <c r="V24" s="928"/>
      <c r="W24" s="928"/>
      <c r="X24" s="928">
        <v>2022</v>
      </c>
      <c r="Y24" s="928"/>
      <c r="Z24" s="928"/>
      <c r="AA24" s="928">
        <v>2023</v>
      </c>
      <c r="AB24" s="928"/>
      <c r="AC24" s="928"/>
    </row>
    <row r="25" spans="2:38" x14ac:dyDescent="0.2">
      <c r="B25" s="928"/>
      <c r="C25" s="932" t="s">
        <v>111</v>
      </c>
      <c r="D25" s="932" t="s">
        <v>112</v>
      </c>
      <c r="E25" s="932" t="s">
        <v>869</v>
      </c>
      <c r="F25" s="932" t="s">
        <v>111</v>
      </c>
      <c r="G25" s="932" t="s">
        <v>112</v>
      </c>
      <c r="H25" s="932" t="s">
        <v>869</v>
      </c>
      <c r="I25" s="932" t="s">
        <v>111</v>
      </c>
      <c r="J25" s="932" t="s">
        <v>112</v>
      </c>
      <c r="K25" s="932" t="s">
        <v>869</v>
      </c>
      <c r="L25" s="932" t="s">
        <v>111</v>
      </c>
      <c r="M25" s="932" t="s">
        <v>112</v>
      </c>
      <c r="N25" s="932" t="s">
        <v>869</v>
      </c>
      <c r="O25" s="932" t="s">
        <v>111</v>
      </c>
      <c r="P25" s="932" t="s">
        <v>112</v>
      </c>
      <c r="Q25" s="932" t="s">
        <v>869</v>
      </c>
      <c r="R25" s="932" t="s">
        <v>111</v>
      </c>
      <c r="S25" s="932" t="s">
        <v>112</v>
      </c>
      <c r="T25" s="932" t="s">
        <v>869</v>
      </c>
      <c r="U25" s="932" t="s">
        <v>111</v>
      </c>
      <c r="V25" s="932" t="s">
        <v>112</v>
      </c>
      <c r="W25" s="932" t="s">
        <v>869</v>
      </c>
      <c r="X25" s="932" t="s">
        <v>111</v>
      </c>
      <c r="Y25" s="932" t="s">
        <v>112</v>
      </c>
      <c r="Z25" s="932" t="s">
        <v>869</v>
      </c>
      <c r="AA25" s="932" t="s">
        <v>111</v>
      </c>
      <c r="AB25" s="932" t="s">
        <v>112</v>
      </c>
      <c r="AC25" s="932" t="s">
        <v>869</v>
      </c>
    </row>
    <row r="26" spans="2:38" ht="22.5" customHeight="1" x14ac:dyDescent="0.2">
      <c r="B26" s="933" t="s">
        <v>868</v>
      </c>
      <c r="C26" s="934">
        <v>149</v>
      </c>
      <c r="D26" s="934">
        <v>107</v>
      </c>
      <c r="E26" s="935">
        <v>256</v>
      </c>
      <c r="F26" s="934">
        <v>123</v>
      </c>
      <c r="G26" s="934">
        <v>111</v>
      </c>
      <c r="H26" s="935">
        <v>234</v>
      </c>
      <c r="I26" s="934">
        <v>158</v>
      </c>
      <c r="J26" s="934">
        <v>104</v>
      </c>
      <c r="K26" s="935">
        <v>262</v>
      </c>
      <c r="L26" s="934" t="s">
        <v>107</v>
      </c>
      <c r="M26" s="934" t="s">
        <v>107</v>
      </c>
      <c r="N26" s="935">
        <v>216</v>
      </c>
      <c r="O26" s="934" t="s">
        <v>107</v>
      </c>
      <c r="P26" s="934" t="s">
        <v>107</v>
      </c>
      <c r="Q26" s="934" t="s">
        <v>107</v>
      </c>
      <c r="R26" s="934" t="s">
        <v>107</v>
      </c>
      <c r="S26" s="934" t="s">
        <v>107</v>
      </c>
      <c r="T26" s="934" t="s">
        <v>107</v>
      </c>
      <c r="U26" s="936" t="s">
        <v>107</v>
      </c>
      <c r="V26" s="936" t="s">
        <v>107</v>
      </c>
      <c r="W26" s="936" t="s">
        <v>107</v>
      </c>
      <c r="X26" s="936" t="s">
        <v>107</v>
      </c>
      <c r="Y26" s="936" t="s">
        <v>107</v>
      </c>
      <c r="Z26" s="936" t="s">
        <v>107</v>
      </c>
      <c r="AA26" s="936" t="s">
        <v>107</v>
      </c>
      <c r="AB26" s="936" t="s">
        <v>107</v>
      </c>
      <c r="AC26" s="936" t="s">
        <v>107</v>
      </c>
    </row>
    <row r="27" spans="2:38" ht="30" customHeight="1" x14ac:dyDescent="0.2">
      <c r="B27" s="937" t="s">
        <v>847</v>
      </c>
      <c r="C27" s="936">
        <v>225</v>
      </c>
      <c r="D27" s="936">
        <v>215</v>
      </c>
      <c r="E27" s="938">
        <v>440</v>
      </c>
      <c r="F27" s="936">
        <v>245</v>
      </c>
      <c r="G27" s="936">
        <v>191</v>
      </c>
      <c r="H27" s="938">
        <v>436</v>
      </c>
      <c r="I27" s="936">
        <v>221</v>
      </c>
      <c r="J27" s="936">
        <v>199</v>
      </c>
      <c r="K27" s="938">
        <v>420</v>
      </c>
      <c r="L27" s="936" t="s">
        <v>107</v>
      </c>
      <c r="M27" s="936" t="s">
        <v>107</v>
      </c>
      <c r="N27" s="938">
        <v>409</v>
      </c>
      <c r="O27" s="936" t="s">
        <v>107</v>
      </c>
      <c r="P27" s="936" t="s">
        <v>107</v>
      </c>
      <c r="Q27" s="936" t="s">
        <v>107</v>
      </c>
      <c r="R27" s="936" t="s">
        <v>107</v>
      </c>
      <c r="S27" s="936" t="s">
        <v>107</v>
      </c>
      <c r="T27" s="939" t="s">
        <v>107</v>
      </c>
      <c r="U27" s="936" t="s">
        <v>107</v>
      </c>
      <c r="V27" s="936" t="s">
        <v>107</v>
      </c>
      <c r="W27" s="936" t="s">
        <v>107</v>
      </c>
      <c r="X27" s="936" t="s">
        <v>107</v>
      </c>
      <c r="Y27" s="936" t="s">
        <v>107</v>
      </c>
      <c r="Z27" s="936" t="s">
        <v>107</v>
      </c>
      <c r="AA27" s="936" t="s">
        <v>107</v>
      </c>
      <c r="AB27" s="936" t="s">
        <v>107</v>
      </c>
      <c r="AC27" s="936" t="s">
        <v>107</v>
      </c>
    </row>
    <row r="28" spans="2:38" ht="22.5" x14ac:dyDescent="0.2">
      <c r="B28" s="937" t="s">
        <v>853</v>
      </c>
      <c r="C28" s="936">
        <v>84</v>
      </c>
      <c r="D28" s="936">
        <v>100</v>
      </c>
      <c r="E28" s="938">
        <v>184</v>
      </c>
      <c r="F28" s="936">
        <v>77</v>
      </c>
      <c r="G28" s="936">
        <v>69</v>
      </c>
      <c r="H28" s="938">
        <v>146</v>
      </c>
      <c r="I28" s="936">
        <v>72</v>
      </c>
      <c r="J28" s="936">
        <v>61</v>
      </c>
      <c r="K28" s="938">
        <v>133</v>
      </c>
      <c r="L28" s="936" t="s">
        <v>107</v>
      </c>
      <c r="M28" s="936" t="s">
        <v>107</v>
      </c>
      <c r="N28" s="938">
        <v>198</v>
      </c>
      <c r="O28" s="936" t="s">
        <v>107</v>
      </c>
      <c r="P28" s="936" t="s">
        <v>107</v>
      </c>
      <c r="Q28" s="936" t="s">
        <v>107</v>
      </c>
      <c r="R28" s="936" t="s">
        <v>107</v>
      </c>
      <c r="S28" s="936" t="s">
        <v>107</v>
      </c>
      <c r="T28" s="939" t="s">
        <v>107</v>
      </c>
      <c r="U28" s="936" t="s">
        <v>107</v>
      </c>
      <c r="V28" s="936" t="s">
        <v>107</v>
      </c>
      <c r="W28" s="936" t="s">
        <v>107</v>
      </c>
      <c r="X28" s="936" t="s">
        <v>107</v>
      </c>
      <c r="Y28" s="936" t="s">
        <v>107</v>
      </c>
      <c r="Z28" s="936" t="s">
        <v>107</v>
      </c>
      <c r="AA28" s="936" t="s">
        <v>107</v>
      </c>
      <c r="AB28" s="936" t="s">
        <v>107</v>
      </c>
      <c r="AC28" s="936" t="s">
        <v>107</v>
      </c>
    </row>
    <row r="29" spans="2:38" ht="33.75" customHeight="1" x14ac:dyDescent="0.2">
      <c r="B29" s="937" t="s">
        <v>852</v>
      </c>
      <c r="C29" s="936">
        <v>12</v>
      </c>
      <c r="D29" s="936">
        <v>3</v>
      </c>
      <c r="E29" s="938">
        <v>15</v>
      </c>
      <c r="F29" s="936">
        <v>9</v>
      </c>
      <c r="G29" s="936">
        <v>2</v>
      </c>
      <c r="H29" s="938">
        <v>11</v>
      </c>
      <c r="I29" s="936">
        <v>3</v>
      </c>
      <c r="J29" s="936">
        <v>2</v>
      </c>
      <c r="K29" s="938">
        <v>5</v>
      </c>
      <c r="L29" s="936" t="s">
        <v>107</v>
      </c>
      <c r="M29" s="936" t="s">
        <v>107</v>
      </c>
      <c r="N29" s="938">
        <v>23</v>
      </c>
      <c r="O29" s="936" t="s">
        <v>107</v>
      </c>
      <c r="P29" s="936" t="s">
        <v>107</v>
      </c>
      <c r="Q29" s="936" t="s">
        <v>107</v>
      </c>
      <c r="R29" s="936" t="s">
        <v>107</v>
      </c>
      <c r="S29" s="936" t="s">
        <v>107</v>
      </c>
      <c r="T29" s="939" t="s">
        <v>107</v>
      </c>
      <c r="U29" s="936" t="s">
        <v>107</v>
      </c>
      <c r="V29" s="936" t="s">
        <v>107</v>
      </c>
      <c r="W29" s="936" t="s">
        <v>107</v>
      </c>
      <c r="X29" s="936" t="s">
        <v>107</v>
      </c>
      <c r="Y29" s="936" t="s">
        <v>107</v>
      </c>
      <c r="Z29" s="936" t="s">
        <v>107</v>
      </c>
      <c r="AA29" s="936" t="s">
        <v>107</v>
      </c>
      <c r="AB29" s="936" t="s">
        <v>107</v>
      </c>
      <c r="AC29" s="936" t="s">
        <v>107</v>
      </c>
    </row>
    <row r="30" spans="2:38" ht="33.75" customHeight="1" x14ac:dyDescent="0.2">
      <c r="B30" s="937" t="s">
        <v>851</v>
      </c>
      <c r="C30" s="936">
        <v>35</v>
      </c>
      <c r="D30" s="936">
        <v>20</v>
      </c>
      <c r="E30" s="938">
        <v>55</v>
      </c>
      <c r="F30" s="936">
        <v>29</v>
      </c>
      <c r="G30" s="936">
        <v>19</v>
      </c>
      <c r="H30" s="938">
        <v>48</v>
      </c>
      <c r="I30" s="936">
        <v>29</v>
      </c>
      <c r="J30" s="936">
        <v>18</v>
      </c>
      <c r="K30" s="938">
        <v>47</v>
      </c>
      <c r="L30" s="936" t="s">
        <v>107</v>
      </c>
      <c r="M30" s="936" t="s">
        <v>107</v>
      </c>
      <c r="N30" s="938">
        <v>46</v>
      </c>
      <c r="O30" s="936" t="s">
        <v>107</v>
      </c>
      <c r="P30" s="936" t="s">
        <v>107</v>
      </c>
      <c r="Q30" s="936" t="s">
        <v>107</v>
      </c>
      <c r="R30" s="936" t="s">
        <v>107</v>
      </c>
      <c r="S30" s="936" t="s">
        <v>107</v>
      </c>
      <c r="T30" s="939" t="s">
        <v>107</v>
      </c>
      <c r="U30" s="936" t="s">
        <v>107</v>
      </c>
      <c r="V30" s="936" t="s">
        <v>107</v>
      </c>
      <c r="W30" s="936" t="s">
        <v>107</v>
      </c>
      <c r="X30" s="936" t="s">
        <v>107</v>
      </c>
      <c r="Y30" s="936" t="s">
        <v>107</v>
      </c>
      <c r="Z30" s="936" t="s">
        <v>107</v>
      </c>
      <c r="AA30" s="936" t="s">
        <v>107</v>
      </c>
      <c r="AB30" s="936" t="s">
        <v>107</v>
      </c>
      <c r="AC30" s="936" t="s">
        <v>107</v>
      </c>
    </row>
    <row r="31" spans="2:38" ht="22.5" x14ac:dyDescent="0.2">
      <c r="B31" s="937" t="s">
        <v>854</v>
      </c>
      <c r="C31" s="936">
        <v>0</v>
      </c>
      <c r="D31" s="936">
        <v>1</v>
      </c>
      <c r="E31" s="938">
        <v>1</v>
      </c>
      <c r="F31" s="940"/>
      <c r="G31" s="940"/>
      <c r="H31" s="940"/>
      <c r="I31" s="940"/>
      <c r="J31" s="940"/>
      <c r="K31" s="940"/>
      <c r="L31" s="936" t="s">
        <v>107</v>
      </c>
      <c r="M31" s="936" t="s">
        <v>107</v>
      </c>
      <c r="N31" s="938">
        <v>1</v>
      </c>
      <c r="O31" s="936" t="s">
        <v>107</v>
      </c>
      <c r="P31" s="936" t="s">
        <v>107</v>
      </c>
      <c r="Q31" s="936" t="s">
        <v>107</v>
      </c>
      <c r="R31" s="936" t="s">
        <v>107</v>
      </c>
      <c r="S31" s="936" t="s">
        <v>107</v>
      </c>
      <c r="T31" s="939" t="s">
        <v>107</v>
      </c>
      <c r="U31" s="936" t="s">
        <v>107</v>
      </c>
      <c r="V31" s="936" t="s">
        <v>107</v>
      </c>
      <c r="W31" s="936" t="s">
        <v>107</v>
      </c>
      <c r="X31" s="936" t="s">
        <v>107</v>
      </c>
      <c r="Y31" s="936" t="s">
        <v>107</v>
      </c>
      <c r="Z31" s="936" t="s">
        <v>107</v>
      </c>
      <c r="AA31" s="936" t="s">
        <v>107</v>
      </c>
      <c r="AB31" s="936" t="s">
        <v>107</v>
      </c>
      <c r="AC31" s="936" t="s">
        <v>107</v>
      </c>
    </row>
    <row r="32" spans="2:38" ht="22.5" x14ac:dyDescent="0.2">
      <c r="B32" s="937" t="s">
        <v>855</v>
      </c>
      <c r="C32" s="936">
        <v>610</v>
      </c>
      <c r="D32" s="936">
        <v>457</v>
      </c>
      <c r="E32" s="941">
        <v>1067</v>
      </c>
      <c r="F32" s="936">
        <v>554</v>
      </c>
      <c r="G32" s="936">
        <v>418</v>
      </c>
      <c r="H32" s="938">
        <v>972</v>
      </c>
      <c r="I32" s="936">
        <v>547</v>
      </c>
      <c r="J32" s="936">
        <v>466</v>
      </c>
      <c r="K32" s="941">
        <v>1013</v>
      </c>
      <c r="L32" s="936" t="s">
        <v>107</v>
      </c>
      <c r="M32" s="936" t="s">
        <v>107</v>
      </c>
      <c r="N32" s="941">
        <v>1062</v>
      </c>
      <c r="O32" s="936" t="s">
        <v>107</v>
      </c>
      <c r="P32" s="936" t="s">
        <v>107</v>
      </c>
      <c r="Q32" s="936" t="s">
        <v>107</v>
      </c>
      <c r="R32" s="936" t="s">
        <v>107</v>
      </c>
      <c r="S32" s="936" t="s">
        <v>107</v>
      </c>
      <c r="T32" s="939" t="s">
        <v>107</v>
      </c>
      <c r="U32" s="936" t="s">
        <v>107</v>
      </c>
      <c r="V32" s="936" t="s">
        <v>107</v>
      </c>
      <c r="W32" s="936" t="s">
        <v>107</v>
      </c>
      <c r="X32" s="936" t="s">
        <v>107</v>
      </c>
      <c r="Y32" s="936" t="s">
        <v>107</v>
      </c>
      <c r="Z32" s="936" t="s">
        <v>107</v>
      </c>
      <c r="AA32" s="936" t="s">
        <v>107</v>
      </c>
      <c r="AB32" s="936" t="s">
        <v>107</v>
      </c>
      <c r="AC32" s="936" t="s">
        <v>107</v>
      </c>
    </row>
    <row r="33" spans="2:29" x14ac:dyDescent="0.2">
      <c r="B33" s="937" t="s">
        <v>856</v>
      </c>
      <c r="C33" s="936">
        <v>136</v>
      </c>
      <c r="D33" s="936">
        <v>120</v>
      </c>
      <c r="E33" s="938">
        <v>256</v>
      </c>
      <c r="F33" s="936">
        <v>158</v>
      </c>
      <c r="G33" s="936">
        <v>108</v>
      </c>
      <c r="H33" s="938">
        <v>266</v>
      </c>
      <c r="I33" s="936">
        <v>78</v>
      </c>
      <c r="J33" s="936">
        <v>56</v>
      </c>
      <c r="K33" s="938">
        <v>134</v>
      </c>
      <c r="L33" s="936" t="s">
        <v>107</v>
      </c>
      <c r="M33" s="936" t="s">
        <v>107</v>
      </c>
      <c r="N33" s="938">
        <v>166</v>
      </c>
      <c r="O33" s="936" t="s">
        <v>107</v>
      </c>
      <c r="P33" s="936" t="s">
        <v>107</v>
      </c>
      <c r="Q33" s="936" t="s">
        <v>107</v>
      </c>
      <c r="R33" s="936" t="s">
        <v>107</v>
      </c>
      <c r="S33" s="936" t="s">
        <v>107</v>
      </c>
      <c r="T33" s="939" t="s">
        <v>107</v>
      </c>
      <c r="U33" s="936" t="s">
        <v>107</v>
      </c>
      <c r="V33" s="936" t="s">
        <v>107</v>
      </c>
      <c r="W33" s="936" t="s">
        <v>107</v>
      </c>
      <c r="X33" s="936" t="s">
        <v>107</v>
      </c>
      <c r="Y33" s="936" t="s">
        <v>107</v>
      </c>
      <c r="Z33" s="936" t="s">
        <v>107</v>
      </c>
      <c r="AA33" s="936" t="s">
        <v>107</v>
      </c>
      <c r="AB33" s="936" t="s">
        <v>107</v>
      </c>
      <c r="AC33" s="936" t="s">
        <v>107</v>
      </c>
    </row>
    <row r="34" spans="2:29" x14ac:dyDescent="0.2">
      <c r="B34" s="937" t="s">
        <v>857</v>
      </c>
      <c r="C34" s="936">
        <v>85</v>
      </c>
      <c r="D34" s="936">
        <v>53</v>
      </c>
      <c r="E34" s="938">
        <v>138</v>
      </c>
      <c r="F34" s="936">
        <v>68</v>
      </c>
      <c r="G34" s="936">
        <v>45</v>
      </c>
      <c r="H34" s="938">
        <v>113</v>
      </c>
      <c r="I34" s="936">
        <v>77</v>
      </c>
      <c r="J34" s="936">
        <v>49</v>
      </c>
      <c r="K34" s="938">
        <v>126</v>
      </c>
      <c r="L34" s="936" t="s">
        <v>107</v>
      </c>
      <c r="M34" s="936" t="s">
        <v>107</v>
      </c>
      <c r="N34" s="938">
        <v>137</v>
      </c>
      <c r="O34" s="936" t="s">
        <v>107</v>
      </c>
      <c r="P34" s="936" t="s">
        <v>107</v>
      </c>
      <c r="Q34" s="936" t="s">
        <v>107</v>
      </c>
      <c r="R34" s="936" t="s">
        <v>107</v>
      </c>
      <c r="S34" s="936" t="s">
        <v>107</v>
      </c>
      <c r="T34" s="939" t="s">
        <v>107</v>
      </c>
      <c r="U34" s="936" t="s">
        <v>107</v>
      </c>
      <c r="V34" s="936" t="s">
        <v>107</v>
      </c>
      <c r="W34" s="936" t="s">
        <v>107</v>
      </c>
      <c r="X34" s="936" t="s">
        <v>107</v>
      </c>
      <c r="Y34" s="936" t="s">
        <v>107</v>
      </c>
      <c r="Z34" s="936" t="s">
        <v>107</v>
      </c>
      <c r="AA34" s="936" t="s">
        <v>107</v>
      </c>
      <c r="AB34" s="936" t="s">
        <v>107</v>
      </c>
      <c r="AC34" s="936" t="s">
        <v>107</v>
      </c>
    </row>
    <row r="35" spans="2:29" ht="22.5" x14ac:dyDescent="0.2">
      <c r="B35" s="937" t="s">
        <v>858</v>
      </c>
      <c r="C35" s="936">
        <v>7</v>
      </c>
      <c r="D35" s="936">
        <v>13</v>
      </c>
      <c r="E35" s="938">
        <v>20</v>
      </c>
      <c r="F35" s="936">
        <v>14</v>
      </c>
      <c r="G35" s="936">
        <v>10</v>
      </c>
      <c r="H35" s="938">
        <v>24</v>
      </c>
      <c r="I35" s="936">
        <v>8</v>
      </c>
      <c r="J35" s="936">
        <v>15</v>
      </c>
      <c r="K35" s="938">
        <v>23</v>
      </c>
      <c r="L35" s="936" t="s">
        <v>107</v>
      </c>
      <c r="M35" s="936" t="s">
        <v>107</v>
      </c>
      <c r="N35" s="938">
        <v>26</v>
      </c>
      <c r="O35" s="936" t="s">
        <v>107</v>
      </c>
      <c r="P35" s="936" t="s">
        <v>107</v>
      </c>
      <c r="Q35" s="936" t="s">
        <v>107</v>
      </c>
      <c r="R35" s="936" t="s">
        <v>107</v>
      </c>
      <c r="S35" s="936" t="s">
        <v>107</v>
      </c>
      <c r="T35" s="939" t="s">
        <v>107</v>
      </c>
      <c r="U35" s="937"/>
      <c r="V35" s="937"/>
      <c r="W35" s="937"/>
      <c r="X35" s="937"/>
      <c r="Y35" s="937"/>
      <c r="Z35" s="937"/>
      <c r="AA35" s="937"/>
      <c r="AB35" s="937"/>
      <c r="AC35" s="937"/>
    </row>
    <row r="36" spans="2:29" ht="22.5" x14ac:dyDescent="0.2">
      <c r="B36" s="937" t="s">
        <v>859</v>
      </c>
      <c r="C36" s="936">
        <v>4</v>
      </c>
      <c r="D36" s="936">
        <v>6</v>
      </c>
      <c r="E36" s="938">
        <v>10</v>
      </c>
      <c r="F36" s="936">
        <v>4</v>
      </c>
      <c r="G36" s="936">
        <v>7</v>
      </c>
      <c r="H36" s="938">
        <v>11</v>
      </c>
      <c r="I36" s="936">
        <v>5</v>
      </c>
      <c r="J36" s="936">
        <v>4</v>
      </c>
      <c r="K36" s="938">
        <v>9</v>
      </c>
      <c r="L36" s="936" t="s">
        <v>107</v>
      </c>
      <c r="M36" s="936" t="s">
        <v>107</v>
      </c>
      <c r="N36" s="938">
        <v>13</v>
      </c>
      <c r="O36" s="936" t="s">
        <v>107</v>
      </c>
      <c r="P36" s="936" t="s">
        <v>107</v>
      </c>
      <c r="Q36" s="936" t="s">
        <v>107</v>
      </c>
      <c r="R36" s="936" t="s">
        <v>107</v>
      </c>
      <c r="S36" s="936" t="s">
        <v>107</v>
      </c>
      <c r="T36" s="939" t="s">
        <v>107</v>
      </c>
      <c r="U36" s="936" t="s">
        <v>107</v>
      </c>
      <c r="V36" s="936" t="s">
        <v>107</v>
      </c>
      <c r="W36" s="936" t="s">
        <v>107</v>
      </c>
      <c r="X36" s="936" t="s">
        <v>107</v>
      </c>
      <c r="Y36" s="936" t="s">
        <v>107</v>
      </c>
      <c r="Z36" s="936" t="s">
        <v>107</v>
      </c>
      <c r="AA36" s="936" t="s">
        <v>107</v>
      </c>
      <c r="AB36" s="936" t="s">
        <v>107</v>
      </c>
      <c r="AC36" s="936" t="s">
        <v>107</v>
      </c>
    </row>
    <row r="37" spans="2:29" ht="22.5" x14ac:dyDescent="0.2">
      <c r="B37" s="937" t="s">
        <v>866</v>
      </c>
      <c r="C37" s="936">
        <v>55</v>
      </c>
      <c r="D37" s="936">
        <v>54</v>
      </c>
      <c r="E37" s="938">
        <v>109</v>
      </c>
      <c r="F37" s="936">
        <v>49</v>
      </c>
      <c r="G37" s="936">
        <v>31</v>
      </c>
      <c r="H37" s="938">
        <v>80</v>
      </c>
      <c r="I37" s="936">
        <v>54</v>
      </c>
      <c r="J37" s="936">
        <v>53</v>
      </c>
      <c r="K37" s="938">
        <v>107</v>
      </c>
      <c r="L37" s="936" t="s">
        <v>107</v>
      </c>
      <c r="M37" s="936" t="s">
        <v>107</v>
      </c>
      <c r="N37" s="938">
        <v>90</v>
      </c>
      <c r="O37" s="936" t="s">
        <v>107</v>
      </c>
      <c r="P37" s="936" t="s">
        <v>107</v>
      </c>
      <c r="Q37" s="936" t="s">
        <v>107</v>
      </c>
      <c r="R37" s="936" t="s">
        <v>107</v>
      </c>
      <c r="S37" s="936" t="s">
        <v>107</v>
      </c>
      <c r="T37" s="939" t="s">
        <v>107</v>
      </c>
      <c r="U37" s="936" t="s">
        <v>107</v>
      </c>
      <c r="V37" s="936" t="s">
        <v>107</v>
      </c>
      <c r="W37" s="936" t="s">
        <v>107</v>
      </c>
      <c r="X37" s="936" t="s">
        <v>107</v>
      </c>
      <c r="Y37" s="936" t="s">
        <v>107</v>
      </c>
      <c r="Z37" s="936" t="s">
        <v>107</v>
      </c>
      <c r="AA37" s="936" t="s">
        <v>107</v>
      </c>
      <c r="AB37" s="936" t="s">
        <v>107</v>
      </c>
      <c r="AC37" s="936" t="s">
        <v>107</v>
      </c>
    </row>
    <row r="38" spans="2:29" ht="42.75" customHeight="1" x14ac:dyDescent="0.2">
      <c r="B38" s="937" t="s">
        <v>860</v>
      </c>
      <c r="C38" s="936">
        <v>0</v>
      </c>
      <c r="D38" s="936">
        <v>7</v>
      </c>
      <c r="E38" s="938">
        <v>7</v>
      </c>
      <c r="F38" s="936">
        <v>0</v>
      </c>
      <c r="G38" s="936">
        <v>7</v>
      </c>
      <c r="H38" s="938">
        <v>7</v>
      </c>
      <c r="I38" s="936">
        <v>0</v>
      </c>
      <c r="J38" s="936">
        <v>5</v>
      </c>
      <c r="K38" s="938">
        <v>5</v>
      </c>
      <c r="L38" s="936" t="s">
        <v>107</v>
      </c>
      <c r="M38" s="936" t="s">
        <v>107</v>
      </c>
      <c r="N38" s="938">
        <v>6</v>
      </c>
      <c r="O38" s="937"/>
      <c r="P38" s="937"/>
      <c r="Q38" s="937"/>
      <c r="R38" s="937"/>
      <c r="S38" s="937"/>
      <c r="T38" s="942"/>
      <c r="U38" s="936" t="s">
        <v>107</v>
      </c>
      <c r="V38" s="936" t="s">
        <v>107</v>
      </c>
      <c r="W38" s="936" t="s">
        <v>107</v>
      </c>
      <c r="X38" s="936" t="s">
        <v>107</v>
      </c>
      <c r="Y38" s="936" t="s">
        <v>107</v>
      </c>
      <c r="Z38" s="936" t="s">
        <v>107</v>
      </c>
      <c r="AA38" s="936" t="s">
        <v>107</v>
      </c>
      <c r="AB38" s="936" t="s">
        <v>107</v>
      </c>
      <c r="AC38" s="936" t="s">
        <v>107</v>
      </c>
    </row>
    <row r="39" spans="2:29" ht="22.5" x14ac:dyDescent="0.2">
      <c r="B39" s="937" t="s">
        <v>861</v>
      </c>
      <c r="C39" s="936">
        <v>121</v>
      </c>
      <c r="D39" s="936">
        <v>95</v>
      </c>
      <c r="E39" s="938">
        <v>218</v>
      </c>
      <c r="F39" s="936">
        <v>123</v>
      </c>
      <c r="G39" s="936">
        <v>91</v>
      </c>
      <c r="H39" s="938">
        <v>214</v>
      </c>
      <c r="I39" s="936">
        <v>128</v>
      </c>
      <c r="J39" s="936">
        <v>112</v>
      </c>
      <c r="K39" s="938">
        <v>240</v>
      </c>
      <c r="L39" s="936" t="s">
        <v>107</v>
      </c>
      <c r="M39" s="936" t="s">
        <v>107</v>
      </c>
      <c r="N39" s="938">
        <v>219</v>
      </c>
      <c r="O39" s="936" t="s">
        <v>107</v>
      </c>
      <c r="P39" s="936" t="s">
        <v>107</v>
      </c>
      <c r="Q39" s="936" t="s">
        <v>107</v>
      </c>
      <c r="R39" s="936" t="s">
        <v>107</v>
      </c>
      <c r="S39" s="936" t="s">
        <v>107</v>
      </c>
      <c r="T39" s="939" t="s">
        <v>107</v>
      </c>
      <c r="U39" s="936" t="s">
        <v>107</v>
      </c>
      <c r="V39" s="936" t="s">
        <v>107</v>
      </c>
      <c r="W39" s="936" t="s">
        <v>107</v>
      </c>
      <c r="X39" s="936" t="s">
        <v>107</v>
      </c>
      <c r="Y39" s="936" t="s">
        <v>107</v>
      </c>
      <c r="Z39" s="936" t="s">
        <v>107</v>
      </c>
      <c r="AA39" s="936" t="s">
        <v>107</v>
      </c>
      <c r="AB39" s="936" t="s">
        <v>107</v>
      </c>
      <c r="AC39" s="936" t="s">
        <v>107</v>
      </c>
    </row>
    <row r="40" spans="2:29" ht="34.5" customHeight="1" x14ac:dyDescent="0.2">
      <c r="B40" s="937" t="s">
        <v>862</v>
      </c>
      <c r="C40" s="936">
        <v>23</v>
      </c>
      <c r="D40" s="936">
        <v>19</v>
      </c>
      <c r="E40" s="938">
        <v>42</v>
      </c>
      <c r="F40" s="936">
        <v>22</v>
      </c>
      <c r="G40" s="936">
        <v>13</v>
      </c>
      <c r="H40" s="938">
        <v>35</v>
      </c>
      <c r="I40" s="936">
        <v>18</v>
      </c>
      <c r="J40" s="936">
        <v>20</v>
      </c>
      <c r="K40" s="938">
        <v>38</v>
      </c>
      <c r="L40" s="936" t="s">
        <v>107</v>
      </c>
      <c r="M40" s="936" t="s">
        <v>107</v>
      </c>
      <c r="N40" s="938">
        <v>30</v>
      </c>
      <c r="O40" s="936" t="s">
        <v>107</v>
      </c>
      <c r="P40" s="936" t="s">
        <v>107</v>
      </c>
      <c r="Q40" s="936" t="s">
        <v>107</v>
      </c>
      <c r="R40" s="936" t="s">
        <v>107</v>
      </c>
      <c r="S40" s="936" t="s">
        <v>107</v>
      </c>
      <c r="T40" s="939" t="s">
        <v>107</v>
      </c>
      <c r="U40" s="936" t="s">
        <v>107</v>
      </c>
      <c r="V40" s="936" t="s">
        <v>107</v>
      </c>
      <c r="W40" s="936" t="s">
        <v>107</v>
      </c>
      <c r="X40" s="936" t="s">
        <v>107</v>
      </c>
      <c r="Y40" s="936" t="s">
        <v>107</v>
      </c>
      <c r="Z40" s="936" t="s">
        <v>107</v>
      </c>
      <c r="AA40" s="936" t="s">
        <v>107</v>
      </c>
      <c r="AB40" s="936" t="s">
        <v>107</v>
      </c>
      <c r="AC40" s="936" t="s">
        <v>107</v>
      </c>
    </row>
    <row r="41" spans="2:29" ht="33.75" x14ac:dyDescent="0.2">
      <c r="B41" s="937" t="s">
        <v>863</v>
      </c>
      <c r="C41" s="936">
        <v>171</v>
      </c>
      <c r="D41" s="936">
        <v>176</v>
      </c>
      <c r="E41" s="938">
        <v>347</v>
      </c>
      <c r="F41" s="936">
        <v>190</v>
      </c>
      <c r="G41" s="936">
        <v>213</v>
      </c>
      <c r="H41" s="938">
        <v>403</v>
      </c>
      <c r="I41" s="936">
        <v>107</v>
      </c>
      <c r="J41" s="936">
        <v>97</v>
      </c>
      <c r="K41" s="938">
        <v>204</v>
      </c>
      <c r="L41" s="936" t="s">
        <v>107</v>
      </c>
      <c r="M41" s="936" t="s">
        <v>107</v>
      </c>
      <c r="N41" s="938">
        <v>176</v>
      </c>
      <c r="O41" s="937"/>
      <c r="P41" s="937"/>
      <c r="Q41" s="937"/>
      <c r="R41" s="937"/>
      <c r="S41" s="937"/>
      <c r="T41" s="942"/>
      <c r="U41" s="936" t="s">
        <v>107</v>
      </c>
      <c r="V41" s="936" t="s">
        <v>107</v>
      </c>
      <c r="W41" s="936" t="s">
        <v>107</v>
      </c>
      <c r="X41" s="936" t="s">
        <v>107</v>
      </c>
      <c r="Y41" s="936" t="s">
        <v>107</v>
      </c>
      <c r="Z41" s="936" t="s">
        <v>107</v>
      </c>
      <c r="AA41" s="936" t="s">
        <v>107</v>
      </c>
      <c r="AB41" s="936" t="s">
        <v>107</v>
      </c>
      <c r="AC41" s="936" t="s">
        <v>107</v>
      </c>
    </row>
    <row r="42" spans="2:29" ht="22.5" x14ac:dyDescent="0.2">
      <c r="B42" s="937" t="s">
        <v>864</v>
      </c>
      <c r="C42" s="936">
        <v>280</v>
      </c>
      <c r="D42" s="936">
        <v>81</v>
      </c>
      <c r="E42" s="938">
        <v>361</v>
      </c>
      <c r="F42" s="936">
        <v>251</v>
      </c>
      <c r="G42" s="936">
        <v>78</v>
      </c>
      <c r="H42" s="938">
        <v>330</v>
      </c>
      <c r="I42" s="936">
        <v>194</v>
      </c>
      <c r="J42" s="936">
        <v>73</v>
      </c>
      <c r="K42" s="938">
        <v>267</v>
      </c>
      <c r="L42" s="936" t="s">
        <v>107</v>
      </c>
      <c r="M42" s="936" t="s">
        <v>107</v>
      </c>
      <c r="N42" s="938">
        <v>292</v>
      </c>
      <c r="O42" s="936" t="s">
        <v>107</v>
      </c>
      <c r="P42" s="936" t="s">
        <v>107</v>
      </c>
      <c r="Q42" s="936" t="s">
        <v>107</v>
      </c>
      <c r="R42" s="936" t="s">
        <v>107</v>
      </c>
      <c r="S42" s="936" t="s">
        <v>107</v>
      </c>
      <c r="T42" s="936" t="s">
        <v>107</v>
      </c>
      <c r="U42" s="936" t="s">
        <v>107</v>
      </c>
      <c r="V42" s="936" t="s">
        <v>107</v>
      </c>
      <c r="W42" s="936" t="s">
        <v>107</v>
      </c>
      <c r="X42" s="936" t="s">
        <v>107</v>
      </c>
      <c r="Y42" s="936" t="s">
        <v>107</v>
      </c>
      <c r="Z42" s="936" t="s">
        <v>107</v>
      </c>
      <c r="AA42" s="936" t="s">
        <v>107</v>
      </c>
      <c r="AB42" s="936" t="s">
        <v>107</v>
      </c>
      <c r="AC42" s="936" t="s">
        <v>107</v>
      </c>
    </row>
    <row r="43" spans="2:29" ht="33.75" customHeight="1" x14ac:dyDescent="0.2">
      <c r="B43" s="937" t="s">
        <v>867</v>
      </c>
      <c r="C43" s="936">
        <v>2</v>
      </c>
      <c r="D43" s="936">
        <v>0</v>
      </c>
      <c r="E43" s="938">
        <v>2</v>
      </c>
      <c r="F43" s="936" t="s">
        <v>107</v>
      </c>
      <c r="G43" s="936" t="s">
        <v>107</v>
      </c>
      <c r="H43" s="938" t="s">
        <v>107</v>
      </c>
      <c r="I43" s="936" t="s">
        <v>107</v>
      </c>
      <c r="J43" s="936" t="s">
        <v>107</v>
      </c>
      <c r="K43" s="938" t="s">
        <v>107</v>
      </c>
      <c r="L43" s="936" t="s">
        <v>107</v>
      </c>
      <c r="M43" s="936" t="s">
        <v>107</v>
      </c>
      <c r="N43" s="943"/>
      <c r="O43" s="936" t="s">
        <v>107</v>
      </c>
      <c r="P43" s="936" t="s">
        <v>107</v>
      </c>
      <c r="Q43" s="936" t="s">
        <v>107</v>
      </c>
      <c r="R43" s="936" t="s">
        <v>107</v>
      </c>
      <c r="S43" s="936" t="s">
        <v>107</v>
      </c>
      <c r="T43" s="936" t="s">
        <v>107</v>
      </c>
      <c r="U43" s="936" t="s">
        <v>107</v>
      </c>
      <c r="V43" s="936" t="s">
        <v>107</v>
      </c>
      <c r="W43" s="936" t="s">
        <v>107</v>
      </c>
      <c r="X43" s="936" t="s">
        <v>107</v>
      </c>
      <c r="Y43" s="936" t="s">
        <v>107</v>
      </c>
      <c r="Z43" s="936" t="s">
        <v>107</v>
      </c>
      <c r="AA43" s="936" t="s">
        <v>107</v>
      </c>
      <c r="AB43" s="936" t="s">
        <v>107</v>
      </c>
      <c r="AC43" s="936" t="s">
        <v>107</v>
      </c>
    </row>
    <row r="44" spans="2:29" x14ac:dyDescent="0.2">
      <c r="B44" s="944" t="s">
        <v>865</v>
      </c>
      <c r="C44" s="941">
        <v>1999</v>
      </c>
      <c r="D44" s="941">
        <v>1527</v>
      </c>
      <c r="E44" s="941">
        <v>3528</v>
      </c>
      <c r="F44" s="941">
        <v>1916</v>
      </c>
      <c r="G44" s="941">
        <v>1413</v>
      </c>
      <c r="H44" s="941">
        <v>3330</v>
      </c>
      <c r="I44" s="941">
        <v>1699</v>
      </c>
      <c r="J44" s="941">
        <v>1334</v>
      </c>
      <c r="K44" s="941">
        <v>3033</v>
      </c>
      <c r="L44" s="938" t="s">
        <v>107</v>
      </c>
      <c r="M44" s="938" t="s">
        <v>107</v>
      </c>
      <c r="N44" s="941">
        <v>3110</v>
      </c>
      <c r="O44" s="938" t="s">
        <v>107</v>
      </c>
      <c r="P44" s="938" t="s">
        <v>107</v>
      </c>
      <c r="Q44" s="938" t="s">
        <v>107</v>
      </c>
      <c r="R44" s="938" t="s">
        <v>107</v>
      </c>
      <c r="S44" s="938" t="s">
        <v>107</v>
      </c>
      <c r="T44" s="938" t="s">
        <v>107</v>
      </c>
      <c r="U44" s="936" t="s">
        <v>107</v>
      </c>
      <c r="V44" s="936" t="s">
        <v>107</v>
      </c>
      <c r="W44" s="936" t="s">
        <v>107</v>
      </c>
      <c r="X44" s="936" t="s">
        <v>107</v>
      </c>
      <c r="Y44" s="936" t="s">
        <v>107</v>
      </c>
      <c r="Z44" s="936" t="s">
        <v>107</v>
      </c>
      <c r="AA44" s="936" t="s">
        <v>107</v>
      </c>
      <c r="AB44" s="936" t="s">
        <v>107</v>
      </c>
      <c r="AC44" s="936" t="s">
        <v>107</v>
      </c>
    </row>
    <row r="45" spans="2:29" x14ac:dyDescent="0.2">
      <c r="B45" s="834" t="s">
        <v>849</v>
      </c>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row>
    <row r="46" spans="2:29" x14ac:dyDescent="0.2">
      <c r="B46" s="679" t="s">
        <v>746</v>
      </c>
      <c r="C46" s="692"/>
      <c r="D46" s="835" t="s">
        <v>820</v>
      </c>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row>
    <row r="47" spans="2:29" x14ac:dyDescent="0.2">
      <c r="B47" s="679" t="s">
        <v>850</v>
      </c>
      <c r="C47" s="692"/>
      <c r="D47" s="692"/>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row>
    <row r="48" spans="2:29" x14ac:dyDescent="0.2">
      <c r="B48" s="679" t="s">
        <v>842</v>
      </c>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row>
    <row r="49" spans="2:29" x14ac:dyDescent="0.2">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row>
  </sheetData>
  <mergeCells count="26">
    <mergeCell ref="B23:AC23"/>
    <mergeCell ref="B2:J2"/>
    <mergeCell ref="B3:J3"/>
    <mergeCell ref="B6:S6"/>
    <mergeCell ref="AJ7:AL7"/>
    <mergeCell ref="C7:E7"/>
    <mergeCell ref="F7:H7"/>
    <mergeCell ref="I7:K7"/>
    <mergeCell ref="L7:N7"/>
    <mergeCell ref="O7:Q7"/>
    <mergeCell ref="R7:T7"/>
    <mergeCell ref="U7:W7"/>
    <mergeCell ref="X7:Z7"/>
    <mergeCell ref="AA7:AC7"/>
    <mergeCell ref="AD7:AF7"/>
    <mergeCell ref="AG7:AI7"/>
    <mergeCell ref="U24:W24"/>
    <mergeCell ref="X24:Z24"/>
    <mergeCell ref="AA24:AC24"/>
    <mergeCell ref="O24:Q24"/>
    <mergeCell ref="R24:T24"/>
    <mergeCell ref="B24:B25"/>
    <mergeCell ref="C24:E24"/>
    <mergeCell ref="F24:H24"/>
    <mergeCell ref="I24:K24"/>
    <mergeCell ref="L24:N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N55"/>
  <sheetViews>
    <sheetView workbookViewId="0">
      <selection activeCell="N3" sqref="N3"/>
    </sheetView>
  </sheetViews>
  <sheetFormatPr defaultRowHeight="12.75" x14ac:dyDescent="0.2"/>
  <cols>
    <col min="1" max="1" width="9.33203125" style="268"/>
    <col min="2" max="2" width="13.1640625" style="268" customWidth="1"/>
    <col min="3" max="5" width="9.33203125" style="268"/>
    <col min="6" max="6" width="10.1640625" style="268" bestFit="1" customWidth="1"/>
    <col min="7" max="16384" width="9.33203125" style="268"/>
  </cols>
  <sheetData>
    <row r="2" spans="2:8" ht="25.5" customHeight="1" x14ac:dyDescent="0.2">
      <c r="B2" s="547" t="s">
        <v>20</v>
      </c>
      <c r="C2" s="547"/>
      <c r="D2" s="547"/>
      <c r="E2" s="547"/>
      <c r="F2" s="547"/>
      <c r="G2" s="547"/>
      <c r="H2" s="547"/>
    </row>
    <row r="3" spans="2:8" ht="36" customHeight="1" x14ac:dyDescent="0.25">
      <c r="B3" s="413" t="s">
        <v>677</v>
      </c>
      <c r="C3" s="413"/>
      <c r="D3" s="413"/>
      <c r="E3" s="413"/>
      <c r="F3" s="413"/>
      <c r="G3" s="413"/>
      <c r="H3" s="413"/>
    </row>
    <row r="4" spans="2:8" ht="20.25" customHeight="1" x14ac:dyDescent="0.2">
      <c r="B4" s="204"/>
      <c r="C4" s="204"/>
      <c r="D4" s="204"/>
      <c r="E4" s="204"/>
      <c r="F4" s="204"/>
      <c r="G4" s="204"/>
      <c r="H4" s="204"/>
    </row>
    <row r="5" spans="2:8" ht="20.25" customHeight="1" x14ac:dyDescent="0.2">
      <c r="B5" s="945" t="s">
        <v>603</v>
      </c>
      <c r="C5" s="946"/>
      <c r="D5" s="946"/>
      <c r="E5" s="946"/>
      <c r="F5" s="946"/>
      <c r="G5" s="946"/>
      <c r="H5" s="947"/>
    </row>
    <row r="6" spans="2:8" x14ac:dyDescent="0.2">
      <c r="B6" s="914" t="s">
        <v>54</v>
      </c>
      <c r="C6" s="914"/>
      <c r="D6" s="914"/>
      <c r="E6" s="914"/>
      <c r="F6" s="913"/>
      <c r="G6" s="913"/>
      <c r="H6" s="913"/>
    </row>
    <row r="7" spans="2:8" ht="51" x14ac:dyDescent="0.2">
      <c r="B7" s="914"/>
      <c r="C7" s="916" t="s">
        <v>90</v>
      </c>
      <c r="D7" s="916" t="s">
        <v>91</v>
      </c>
      <c r="E7" s="918" t="s">
        <v>2</v>
      </c>
      <c r="F7" s="918" t="s">
        <v>122</v>
      </c>
      <c r="G7" s="918" t="s">
        <v>678</v>
      </c>
      <c r="H7" s="913" t="s">
        <v>604</v>
      </c>
    </row>
    <row r="8" spans="2:8" x14ac:dyDescent="0.2">
      <c r="B8" s="13">
        <v>2000</v>
      </c>
      <c r="C8" s="13"/>
      <c r="D8" s="13"/>
      <c r="E8" s="13">
        <v>54</v>
      </c>
      <c r="F8" s="688">
        <v>463837</v>
      </c>
      <c r="G8" s="948">
        <f>E8/F8*1000</f>
        <v>0.11642020796098629</v>
      </c>
      <c r="H8" s="688">
        <f>E8/F8*100000</f>
        <v>11.642020796098629</v>
      </c>
    </row>
    <row r="9" spans="2:8" x14ac:dyDescent="0.2">
      <c r="B9" s="13">
        <v>2001</v>
      </c>
      <c r="C9" s="13"/>
      <c r="D9" s="13"/>
      <c r="E9" s="13">
        <v>73</v>
      </c>
      <c r="F9" s="688">
        <v>470064</v>
      </c>
      <c r="G9" s="948">
        <f t="shared" ref="G9:G19" si="0">E9/F9*1000</f>
        <v>0.15529800197419927</v>
      </c>
      <c r="H9" s="688">
        <f t="shared" ref="H9:H19" si="1">E9/F9*100000</f>
        <v>15.529800197419926</v>
      </c>
    </row>
    <row r="10" spans="2:8" x14ac:dyDescent="0.2">
      <c r="B10" s="13">
        <v>2002</v>
      </c>
      <c r="C10" s="13"/>
      <c r="D10" s="13"/>
      <c r="E10" s="13">
        <v>70</v>
      </c>
      <c r="F10" s="688">
        <v>476374</v>
      </c>
      <c r="G10" s="948">
        <f t="shared" si="0"/>
        <v>0.14694336802596281</v>
      </c>
      <c r="H10" s="688">
        <f t="shared" si="1"/>
        <v>14.694336802596281</v>
      </c>
    </row>
    <row r="11" spans="2:8" x14ac:dyDescent="0.2">
      <c r="B11" s="13">
        <v>2003</v>
      </c>
      <c r="C11" s="13">
        <v>58</v>
      </c>
      <c r="D11" s="13">
        <v>19</v>
      </c>
      <c r="E11" s="13">
        <v>77</v>
      </c>
      <c r="F11" s="688">
        <v>481146</v>
      </c>
      <c r="G11" s="948">
        <f t="shared" si="0"/>
        <v>0.16003458409713475</v>
      </c>
      <c r="H11" s="688">
        <f t="shared" si="1"/>
        <v>16.003458409713478</v>
      </c>
    </row>
    <row r="12" spans="2:8" x14ac:dyDescent="0.2">
      <c r="B12" s="13">
        <v>2004</v>
      </c>
      <c r="C12" s="13">
        <v>48</v>
      </c>
      <c r="D12" s="13">
        <v>17</v>
      </c>
      <c r="E12" s="13">
        <v>65</v>
      </c>
      <c r="F12" s="688">
        <v>492829</v>
      </c>
      <c r="G12" s="948">
        <f t="shared" si="0"/>
        <v>0.13189158917190344</v>
      </c>
      <c r="H12" s="688">
        <f t="shared" si="1"/>
        <v>13.189158917190344</v>
      </c>
    </row>
    <row r="13" spans="2:8" x14ac:dyDescent="0.2">
      <c r="B13" s="13">
        <v>2005</v>
      </c>
      <c r="C13" s="13">
        <v>87</v>
      </c>
      <c r="D13" s="13">
        <v>25</v>
      </c>
      <c r="E13" s="13">
        <v>112</v>
      </c>
      <c r="F13" s="688">
        <v>498543</v>
      </c>
      <c r="G13" s="948">
        <f t="shared" si="0"/>
        <v>0.22465464363154231</v>
      </c>
      <c r="H13" s="688">
        <f t="shared" si="1"/>
        <v>22.465464363154233</v>
      </c>
    </row>
    <row r="14" spans="2:8" x14ac:dyDescent="0.2">
      <c r="B14" s="13">
        <v>2006</v>
      </c>
      <c r="C14" s="13">
        <v>84</v>
      </c>
      <c r="D14" s="13">
        <v>28</v>
      </c>
      <c r="E14" s="13">
        <v>112</v>
      </c>
      <c r="F14" s="688">
        <v>504257</v>
      </c>
      <c r="G14" s="948">
        <f t="shared" si="0"/>
        <v>0.22210896427813595</v>
      </c>
      <c r="H14" s="688">
        <f t="shared" si="1"/>
        <v>22.210896427813594</v>
      </c>
    </row>
    <row r="15" spans="2:8" x14ac:dyDescent="0.2">
      <c r="B15" s="13">
        <v>2007</v>
      </c>
      <c r="C15" s="13">
        <v>87</v>
      </c>
      <c r="D15" s="13">
        <v>32</v>
      </c>
      <c r="E15" s="13">
        <v>119</v>
      </c>
      <c r="F15" s="688">
        <v>509970</v>
      </c>
      <c r="G15" s="948">
        <f t="shared" si="0"/>
        <v>0.2333470596309587</v>
      </c>
      <c r="H15" s="688">
        <f t="shared" si="1"/>
        <v>23.334705963095868</v>
      </c>
    </row>
    <row r="16" spans="2:8" x14ac:dyDescent="0.2">
      <c r="B16" s="13">
        <v>2008</v>
      </c>
      <c r="C16" s="13">
        <v>114</v>
      </c>
      <c r="D16" s="13">
        <v>34</v>
      </c>
      <c r="E16" s="13">
        <v>148</v>
      </c>
      <c r="F16" s="688">
        <v>517052</v>
      </c>
      <c r="G16" s="948">
        <f t="shared" si="0"/>
        <v>0.28623813465570191</v>
      </c>
      <c r="H16" s="688">
        <f t="shared" si="1"/>
        <v>28.623813465570191</v>
      </c>
    </row>
    <row r="17" spans="2:8" x14ac:dyDescent="0.2">
      <c r="B17" s="13">
        <v>2009</v>
      </c>
      <c r="C17" s="13">
        <v>104</v>
      </c>
      <c r="D17" s="13">
        <v>34</v>
      </c>
      <c r="E17" s="13">
        <v>138</v>
      </c>
      <c r="F17" s="688">
        <v>524143</v>
      </c>
      <c r="G17" s="948">
        <f t="shared" si="0"/>
        <v>0.26328692742247822</v>
      </c>
      <c r="H17" s="688">
        <f t="shared" si="1"/>
        <v>26.328692742247821</v>
      </c>
    </row>
    <row r="18" spans="2:8" x14ac:dyDescent="0.2">
      <c r="B18" s="13">
        <v>2010</v>
      </c>
      <c r="C18" s="13">
        <v>95</v>
      </c>
      <c r="D18" s="13">
        <v>42</v>
      </c>
      <c r="E18" s="13">
        <v>137</v>
      </c>
      <c r="F18" s="688">
        <v>531170</v>
      </c>
      <c r="G18" s="948">
        <f t="shared" si="0"/>
        <v>0.257921192838451</v>
      </c>
      <c r="H18" s="688">
        <f t="shared" si="1"/>
        <v>25.792119283845096</v>
      </c>
    </row>
    <row r="19" spans="2:8" x14ac:dyDescent="0.2">
      <c r="B19" s="13">
        <v>2011</v>
      </c>
      <c r="C19" s="13">
        <v>95</v>
      </c>
      <c r="D19" s="13">
        <v>32</v>
      </c>
      <c r="E19" s="13">
        <v>127</v>
      </c>
      <c r="F19" s="688">
        <v>539910</v>
      </c>
      <c r="G19" s="948">
        <f t="shared" si="0"/>
        <v>0.23522438925006017</v>
      </c>
      <c r="H19" s="688">
        <f t="shared" si="1"/>
        <v>23.522438925006018</v>
      </c>
    </row>
    <row r="20" spans="2:8" x14ac:dyDescent="0.2">
      <c r="B20" s="13">
        <v>2012</v>
      </c>
      <c r="C20" s="13"/>
      <c r="D20" s="13"/>
      <c r="E20" s="13"/>
      <c r="F20" s="688">
        <v>541638</v>
      </c>
      <c r="G20" s="688"/>
      <c r="H20" s="688"/>
    </row>
    <row r="21" spans="2:8" x14ac:dyDescent="0.2">
      <c r="B21" s="13">
        <v>2013</v>
      </c>
      <c r="C21" s="561"/>
      <c r="D21" s="561"/>
      <c r="E21" s="561"/>
      <c r="F21" s="563">
        <v>520222</v>
      </c>
      <c r="G21" s="563"/>
      <c r="H21" s="563"/>
    </row>
    <row r="22" spans="2:8" x14ac:dyDescent="0.2">
      <c r="B22" s="13">
        <v>2014</v>
      </c>
      <c r="C22" s="561"/>
      <c r="D22" s="561"/>
      <c r="E22" s="561"/>
      <c r="F22" s="563">
        <v>558773</v>
      </c>
      <c r="G22" s="563"/>
      <c r="H22" s="563"/>
    </row>
    <row r="23" spans="2:8" x14ac:dyDescent="0.2">
      <c r="B23" s="13">
        <v>2015</v>
      </c>
      <c r="C23" s="561"/>
      <c r="D23" s="561"/>
      <c r="E23" s="561"/>
      <c r="F23" s="563">
        <v>567300</v>
      </c>
      <c r="G23" s="563"/>
      <c r="H23" s="563"/>
    </row>
    <row r="24" spans="2:8" x14ac:dyDescent="0.2">
      <c r="B24" s="13">
        <v>2016</v>
      </c>
      <c r="C24" s="561"/>
      <c r="D24" s="561"/>
      <c r="E24" s="561"/>
      <c r="F24" s="563">
        <v>575700</v>
      </c>
      <c r="G24" s="563"/>
      <c r="H24" s="563"/>
    </row>
    <row r="25" spans="2:8" x14ac:dyDescent="0.2">
      <c r="B25" s="13">
        <v>2017</v>
      </c>
      <c r="C25" s="561"/>
      <c r="D25" s="561"/>
      <c r="E25" s="561"/>
      <c r="F25" s="561"/>
      <c r="G25" s="561"/>
      <c r="H25" s="561"/>
    </row>
    <row r="26" spans="2:8" x14ac:dyDescent="0.2">
      <c r="B26" s="13">
        <v>2018</v>
      </c>
      <c r="C26" s="561">
        <v>26</v>
      </c>
      <c r="D26" s="561">
        <v>5</v>
      </c>
      <c r="E26" s="561">
        <f>C26+D26</f>
        <v>31</v>
      </c>
      <c r="F26" s="563">
        <v>590100</v>
      </c>
      <c r="G26" s="948">
        <f t="shared" ref="G26:G28" si="2">E26/F26*1000</f>
        <v>5.2533468903575666E-2</v>
      </c>
      <c r="H26" s="688">
        <f t="shared" ref="H26:H28" si="3">E26/F26*100000</f>
        <v>5.253346890357566</v>
      </c>
    </row>
    <row r="27" spans="2:8" x14ac:dyDescent="0.2">
      <c r="B27" s="13">
        <v>2019</v>
      </c>
      <c r="C27" s="561">
        <v>45</v>
      </c>
      <c r="D27" s="561">
        <v>18</v>
      </c>
      <c r="E27" s="561">
        <f t="shared" ref="E27:E28" si="4">C27+D27</f>
        <v>63</v>
      </c>
      <c r="F27" s="563">
        <v>598000</v>
      </c>
      <c r="G27" s="948">
        <f t="shared" si="2"/>
        <v>0.10535117056856187</v>
      </c>
      <c r="H27" s="688">
        <f t="shared" si="3"/>
        <v>10.535117056856187</v>
      </c>
    </row>
    <row r="28" spans="2:8" x14ac:dyDescent="0.2">
      <c r="B28" s="13">
        <v>2020</v>
      </c>
      <c r="C28" s="561">
        <v>38</v>
      </c>
      <c r="D28" s="561">
        <v>16</v>
      </c>
      <c r="E28" s="561">
        <f t="shared" si="4"/>
        <v>54</v>
      </c>
      <c r="F28" s="563">
        <v>608900</v>
      </c>
      <c r="G28" s="948">
        <f t="shared" si="2"/>
        <v>8.8684513056331085E-2</v>
      </c>
      <c r="H28" s="688">
        <f t="shared" si="3"/>
        <v>8.8684513056331085</v>
      </c>
    </row>
    <row r="29" spans="2:8" x14ac:dyDescent="0.2">
      <c r="B29" s="13">
        <v>2021</v>
      </c>
      <c r="C29" s="561"/>
      <c r="D29" s="561"/>
      <c r="E29" s="561"/>
      <c r="F29" s="563">
        <v>616500</v>
      </c>
      <c r="G29" s="561"/>
      <c r="H29" s="561"/>
    </row>
    <row r="30" spans="2:8" ht="13.9" customHeight="1" x14ac:dyDescent="0.2">
      <c r="B30" s="13">
        <v>2022</v>
      </c>
      <c r="C30" s="561"/>
      <c r="D30" s="561"/>
      <c r="E30" s="561"/>
      <c r="F30" s="561"/>
      <c r="G30" s="561"/>
      <c r="H30" s="561"/>
    </row>
    <row r="31" spans="2:8" ht="17.25" customHeight="1" x14ac:dyDescent="0.2">
      <c r="B31" s="593" t="s">
        <v>874</v>
      </c>
      <c r="C31" s="593"/>
      <c r="D31" s="593"/>
      <c r="E31" s="593"/>
      <c r="F31" s="593"/>
      <c r="G31" s="593"/>
      <c r="H31" s="593"/>
    </row>
    <row r="35" spans="2:14" ht="23.25" customHeight="1" x14ac:dyDescent="0.2">
      <c r="B35" s="412" t="s">
        <v>616</v>
      </c>
      <c r="C35" s="412"/>
      <c r="D35" s="412"/>
      <c r="E35" s="412"/>
      <c r="F35" s="412"/>
      <c r="G35" s="412"/>
      <c r="H35" s="412"/>
      <c r="I35" s="412"/>
      <c r="J35" s="412"/>
      <c r="K35" s="412"/>
      <c r="L35" s="412"/>
      <c r="M35" s="412"/>
      <c r="N35" s="412"/>
    </row>
    <row r="36" spans="2:14" x14ac:dyDescent="0.2">
      <c r="B36" s="582"/>
      <c r="C36" s="949">
        <v>2018</v>
      </c>
      <c r="D36" s="949"/>
      <c r="E36" s="949"/>
      <c r="F36" s="949"/>
      <c r="G36" s="949">
        <v>2019</v>
      </c>
      <c r="H36" s="949"/>
      <c r="I36" s="949"/>
      <c r="J36" s="949"/>
      <c r="K36" s="949">
        <v>2020</v>
      </c>
      <c r="L36" s="949"/>
      <c r="M36" s="949"/>
      <c r="N36" s="949"/>
    </row>
    <row r="37" spans="2:14" ht="25.5" customHeight="1" x14ac:dyDescent="0.2">
      <c r="B37" s="582" t="s">
        <v>605</v>
      </c>
      <c r="C37" s="949" t="s">
        <v>606</v>
      </c>
      <c r="D37" s="949"/>
      <c r="E37" s="949" t="s">
        <v>707</v>
      </c>
      <c r="F37" s="949"/>
      <c r="G37" s="949" t="s">
        <v>606</v>
      </c>
      <c r="H37" s="949"/>
      <c r="I37" s="949" t="s">
        <v>707</v>
      </c>
      <c r="J37" s="949"/>
      <c r="K37" s="949" t="s">
        <v>606</v>
      </c>
      <c r="L37" s="949"/>
      <c r="M37" s="949" t="s">
        <v>707</v>
      </c>
      <c r="N37" s="949"/>
    </row>
    <row r="38" spans="2:14" x14ac:dyDescent="0.2">
      <c r="B38" s="584"/>
      <c r="C38" s="13" t="s">
        <v>90</v>
      </c>
      <c r="D38" s="13" t="s">
        <v>91</v>
      </c>
      <c r="E38" s="13" t="s">
        <v>90</v>
      </c>
      <c r="F38" s="13" t="s">
        <v>91</v>
      </c>
      <c r="G38" s="13" t="s">
        <v>90</v>
      </c>
      <c r="H38" s="13" t="s">
        <v>91</v>
      </c>
      <c r="I38" s="13" t="s">
        <v>90</v>
      </c>
      <c r="J38" s="13" t="s">
        <v>91</v>
      </c>
      <c r="K38" s="13" t="s">
        <v>90</v>
      </c>
      <c r="L38" s="13" t="s">
        <v>91</v>
      </c>
      <c r="M38" s="13" t="s">
        <v>90</v>
      </c>
      <c r="N38" s="13" t="s">
        <v>91</v>
      </c>
    </row>
    <row r="39" spans="2:14" x14ac:dyDescent="0.2">
      <c r="B39" s="584" t="s">
        <v>607</v>
      </c>
      <c r="C39" s="13">
        <v>6</v>
      </c>
      <c r="D39" s="13">
        <v>1</v>
      </c>
      <c r="E39" s="13">
        <v>3</v>
      </c>
      <c r="F39" s="13">
        <v>3</v>
      </c>
      <c r="G39" s="13">
        <v>0</v>
      </c>
      <c r="H39" s="13">
        <v>3</v>
      </c>
      <c r="I39" s="13">
        <v>7</v>
      </c>
      <c r="J39" s="13">
        <v>8</v>
      </c>
      <c r="K39" s="13">
        <v>5</v>
      </c>
      <c r="L39" s="13">
        <v>2</v>
      </c>
      <c r="M39" s="13">
        <v>4</v>
      </c>
      <c r="N39" s="13">
        <v>4</v>
      </c>
    </row>
    <row r="40" spans="2:14" x14ac:dyDescent="0.2">
      <c r="B40" s="584" t="s">
        <v>608</v>
      </c>
      <c r="C40" s="13">
        <v>16</v>
      </c>
      <c r="D40" s="13">
        <v>4</v>
      </c>
      <c r="E40" s="13">
        <v>8</v>
      </c>
      <c r="F40" s="13">
        <v>5</v>
      </c>
      <c r="G40" s="13">
        <v>31</v>
      </c>
      <c r="H40" s="13">
        <v>10</v>
      </c>
      <c r="I40" s="13">
        <v>33</v>
      </c>
      <c r="J40" s="13">
        <v>31</v>
      </c>
      <c r="K40" s="13">
        <v>29</v>
      </c>
      <c r="L40" s="13">
        <v>13</v>
      </c>
      <c r="M40" s="13">
        <v>16</v>
      </c>
      <c r="N40" s="13">
        <v>17</v>
      </c>
    </row>
    <row r="41" spans="2:14" x14ac:dyDescent="0.2">
      <c r="B41" s="584" t="s">
        <v>708</v>
      </c>
      <c r="C41" s="13">
        <v>1</v>
      </c>
      <c r="D41" s="13" t="s">
        <v>105</v>
      </c>
      <c r="E41" s="13">
        <v>2</v>
      </c>
      <c r="F41" s="13">
        <v>3</v>
      </c>
      <c r="G41" s="13">
        <v>4</v>
      </c>
      <c r="H41" s="13">
        <v>1</v>
      </c>
      <c r="I41" s="13">
        <v>4</v>
      </c>
      <c r="J41" s="13">
        <v>5</v>
      </c>
      <c r="K41" s="13">
        <v>1</v>
      </c>
      <c r="L41" s="13">
        <v>0</v>
      </c>
      <c r="M41" s="13">
        <v>4</v>
      </c>
      <c r="N41" s="13">
        <v>1</v>
      </c>
    </row>
    <row r="42" spans="2:14" x14ac:dyDescent="0.2">
      <c r="B42" s="584" t="s">
        <v>609</v>
      </c>
      <c r="C42" s="13">
        <v>1</v>
      </c>
      <c r="D42" s="13" t="s">
        <v>105</v>
      </c>
      <c r="E42" s="13">
        <v>1</v>
      </c>
      <c r="F42" s="13">
        <v>1</v>
      </c>
      <c r="G42" s="13">
        <v>5</v>
      </c>
      <c r="H42" s="13">
        <v>1</v>
      </c>
      <c r="I42" s="13">
        <v>0</v>
      </c>
      <c r="J42" s="13">
        <v>1</v>
      </c>
      <c r="K42" s="13">
        <v>0</v>
      </c>
      <c r="L42" s="13">
        <v>1</v>
      </c>
      <c r="M42" s="13">
        <v>0</v>
      </c>
      <c r="N42" s="13">
        <v>2</v>
      </c>
    </row>
    <row r="43" spans="2:14" x14ac:dyDescent="0.2">
      <c r="B43" s="584" t="s">
        <v>610</v>
      </c>
      <c r="C43" s="13">
        <v>0</v>
      </c>
      <c r="D43" s="13">
        <v>0</v>
      </c>
      <c r="E43" s="13">
        <v>0</v>
      </c>
      <c r="F43" s="13">
        <v>0</v>
      </c>
      <c r="G43" s="13">
        <v>1</v>
      </c>
      <c r="H43" s="13">
        <v>0</v>
      </c>
      <c r="I43" s="13">
        <v>0</v>
      </c>
      <c r="J43" s="13">
        <v>0</v>
      </c>
      <c r="K43" s="13">
        <v>0</v>
      </c>
      <c r="L43" s="13">
        <v>0</v>
      </c>
      <c r="M43" s="13">
        <v>0</v>
      </c>
      <c r="N43" s="13">
        <v>0</v>
      </c>
    </row>
    <row r="44" spans="2:14" x14ac:dyDescent="0.2">
      <c r="B44" s="584" t="s">
        <v>611</v>
      </c>
      <c r="C44" s="13">
        <v>2</v>
      </c>
      <c r="D44" s="13" t="s">
        <v>105</v>
      </c>
      <c r="E44" s="13">
        <v>1</v>
      </c>
      <c r="F44" s="13" t="s">
        <v>105</v>
      </c>
      <c r="G44" s="13">
        <v>0</v>
      </c>
      <c r="H44" s="13">
        <v>1</v>
      </c>
      <c r="I44" s="13">
        <v>0</v>
      </c>
      <c r="J44" s="13">
        <v>1</v>
      </c>
      <c r="K44" s="13">
        <v>0</v>
      </c>
      <c r="L44" s="13">
        <v>0</v>
      </c>
      <c r="M44" s="13">
        <v>0</v>
      </c>
      <c r="N44" s="13">
        <v>1</v>
      </c>
    </row>
    <row r="45" spans="2:14" x14ac:dyDescent="0.2">
      <c r="B45" s="584" t="s">
        <v>612</v>
      </c>
      <c r="C45" s="13"/>
      <c r="D45" s="13"/>
      <c r="E45" s="13"/>
      <c r="F45" s="13"/>
      <c r="G45" s="13"/>
      <c r="H45" s="13"/>
      <c r="I45" s="13"/>
      <c r="J45" s="13"/>
      <c r="K45" s="13"/>
      <c r="L45" s="13"/>
      <c r="M45" s="13"/>
      <c r="N45" s="13"/>
    </row>
    <row r="46" spans="2:14" x14ac:dyDescent="0.2">
      <c r="B46" s="584" t="s">
        <v>613</v>
      </c>
      <c r="C46" s="13"/>
      <c r="D46" s="13"/>
      <c r="E46" s="13"/>
      <c r="F46" s="13"/>
      <c r="G46" s="13"/>
      <c r="H46" s="13"/>
      <c r="I46" s="13"/>
      <c r="J46" s="13"/>
      <c r="K46" s="13"/>
      <c r="L46" s="13"/>
      <c r="M46" s="13"/>
      <c r="N46" s="13"/>
    </row>
    <row r="47" spans="2:14" x14ac:dyDescent="0.2">
      <c r="B47" s="584" t="s">
        <v>614</v>
      </c>
      <c r="C47" s="13"/>
      <c r="D47" s="13"/>
      <c r="E47" s="13"/>
      <c r="F47" s="13"/>
      <c r="G47" s="13"/>
      <c r="H47" s="13"/>
      <c r="I47" s="13"/>
      <c r="J47" s="13"/>
      <c r="K47" s="13"/>
      <c r="L47" s="13"/>
      <c r="M47" s="13"/>
      <c r="N47" s="13"/>
    </row>
    <row r="48" spans="2:14" ht="13.5" customHeight="1" x14ac:dyDescent="0.2">
      <c r="B48" s="950" t="s">
        <v>617</v>
      </c>
      <c r="C48" s="13">
        <v>0</v>
      </c>
      <c r="D48" s="13">
        <v>0</v>
      </c>
      <c r="E48" s="13">
        <v>0</v>
      </c>
      <c r="F48" s="13">
        <v>0</v>
      </c>
      <c r="G48" s="13">
        <v>2</v>
      </c>
      <c r="H48" s="13">
        <v>2</v>
      </c>
      <c r="I48" s="13">
        <v>1</v>
      </c>
      <c r="J48" s="13">
        <v>1</v>
      </c>
      <c r="K48" s="13">
        <v>1</v>
      </c>
      <c r="L48" s="13">
        <v>0</v>
      </c>
      <c r="M48" s="13">
        <v>0</v>
      </c>
      <c r="N48" s="13">
        <v>1</v>
      </c>
    </row>
    <row r="49" spans="2:14" ht="13.5" customHeight="1" x14ac:dyDescent="0.2">
      <c r="B49" s="584" t="s">
        <v>615</v>
      </c>
      <c r="C49" s="13" t="s">
        <v>105</v>
      </c>
      <c r="D49" s="13" t="s">
        <v>105</v>
      </c>
      <c r="E49" s="13">
        <v>1</v>
      </c>
      <c r="F49" s="13" t="s">
        <v>105</v>
      </c>
      <c r="G49" s="13">
        <v>1</v>
      </c>
      <c r="H49" s="13">
        <v>0</v>
      </c>
      <c r="I49" s="13">
        <v>4</v>
      </c>
      <c r="J49" s="13">
        <v>0</v>
      </c>
      <c r="K49" s="13">
        <v>2</v>
      </c>
      <c r="L49" s="13">
        <v>0</v>
      </c>
      <c r="M49" s="13">
        <v>0</v>
      </c>
      <c r="N49" s="13">
        <v>3</v>
      </c>
    </row>
    <row r="50" spans="2:14" x14ac:dyDescent="0.2">
      <c r="B50" s="584" t="s">
        <v>581</v>
      </c>
      <c r="C50" s="13">
        <v>0</v>
      </c>
      <c r="D50" s="13">
        <v>0</v>
      </c>
      <c r="E50" s="13">
        <v>0</v>
      </c>
      <c r="F50" s="13">
        <v>0</v>
      </c>
      <c r="G50" s="13">
        <v>1</v>
      </c>
      <c r="H50" s="13">
        <v>0</v>
      </c>
      <c r="I50" s="13">
        <v>0</v>
      </c>
      <c r="J50" s="13">
        <v>0</v>
      </c>
      <c r="K50" s="13">
        <v>0</v>
      </c>
      <c r="L50" s="13">
        <v>0</v>
      </c>
      <c r="M50" s="13">
        <v>0</v>
      </c>
      <c r="N50" s="13">
        <v>0</v>
      </c>
    </row>
    <row r="51" spans="2:14" x14ac:dyDescent="0.2">
      <c r="B51" s="584" t="s">
        <v>2</v>
      </c>
      <c r="C51" s="582">
        <v>26</v>
      </c>
      <c r="D51" s="582">
        <v>5</v>
      </c>
      <c r="E51" s="582">
        <v>16</v>
      </c>
      <c r="F51" s="582">
        <v>12</v>
      </c>
      <c r="G51" s="582">
        <v>45</v>
      </c>
      <c r="H51" s="582">
        <v>18</v>
      </c>
      <c r="I51" s="582">
        <v>49</v>
      </c>
      <c r="J51" s="582">
        <v>47</v>
      </c>
      <c r="K51" s="582">
        <v>38</v>
      </c>
      <c r="L51" s="582">
        <v>16</v>
      </c>
      <c r="M51" s="582">
        <v>24</v>
      </c>
      <c r="N51" s="582">
        <v>29</v>
      </c>
    </row>
    <row r="52" spans="2:14" ht="19.5" customHeight="1" x14ac:dyDescent="0.2">
      <c r="B52" s="593" t="s">
        <v>870</v>
      </c>
      <c r="C52" s="593"/>
      <c r="D52" s="593"/>
      <c r="E52" s="593"/>
      <c r="F52" s="593"/>
      <c r="G52" s="593"/>
      <c r="H52" s="593"/>
      <c r="I52" s="593"/>
      <c r="J52" s="593"/>
      <c r="K52" s="593"/>
      <c r="L52" s="593"/>
      <c r="M52" s="593"/>
      <c r="N52" s="593"/>
    </row>
    <row r="53" spans="2:14" x14ac:dyDescent="0.2">
      <c r="B53" s="679" t="s">
        <v>746</v>
      </c>
      <c r="C53" s="692"/>
      <c r="D53" s="835" t="s">
        <v>820</v>
      </c>
    </row>
    <row r="54" spans="2:14" x14ac:dyDescent="0.2">
      <c r="B54" s="679" t="s">
        <v>871</v>
      </c>
      <c r="C54" s="692"/>
      <c r="D54" s="692"/>
    </row>
    <row r="55" spans="2:14" x14ac:dyDescent="0.2">
      <c r="B55" s="679" t="s">
        <v>842</v>
      </c>
    </row>
  </sheetData>
  <mergeCells count="15">
    <mergeCell ref="B5:H5"/>
    <mergeCell ref="B2:H2"/>
    <mergeCell ref="B3:H3"/>
    <mergeCell ref="C36:F36"/>
    <mergeCell ref="G36:J36"/>
    <mergeCell ref="K36:N36"/>
    <mergeCell ref="B6:B7"/>
    <mergeCell ref="C6:E6"/>
    <mergeCell ref="B35:N35"/>
    <mergeCell ref="E37:F37"/>
    <mergeCell ref="I37:J37"/>
    <mergeCell ref="M37:N37"/>
    <mergeCell ref="K37:L37"/>
    <mergeCell ref="C37:D37"/>
    <mergeCell ref="G37:H3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E3:F8"/>
  <sheetViews>
    <sheetView workbookViewId="0">
      <selection activeCell="E13" sqref="E13"/>
    </sheetView>
  </sheetViews>
  <sheetFormatPr defaultRowHeight="12.75" x14ac:dyDescent="0.2"/>
  <cols>
    <col min="5" max="5" width="68.1640625" customWidth="1"/>
  </cols>
  <sheetData>
    <row r="3" spans="5:6" ht="31.5" customHeight="1" x14ac:dyDescent="0.2">
      <c r="E3" s="396" t="s">
        <v>22</v>
      </c>
      <c r="F3" s="396"/>
    </row>
    <row r="4" spans="5:6" ht="84" customHeight="1" x14ac:dyDescent="0.2">
      <c r="E4" s="414" t="s">
        <v>285</v>
      </c>
      <c r="F4" s="414"/>
    </row>
    <row r="8" spans="5:6" x14ac:dyDescent="0.2">
      <c r="E8" s="264" t="s">
        <v>680</v>
      </c>
    </row>
  </sheetData>
  <mergeCells count="2">
    <mergeCell ref="E3:F3"/>
    <mergeCell ref="E4: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L38"/>
  <sheetViews>
    <sheetView workbookViewId="0">
      <selection activeCell="K2" sqref="H2:K2"/>
    </sheetView>
  </sheetViews>
  <sheetFormatPr defaultRowHeight="12.75" x14ac:dyDescent="0.2"/>
  <cols>
    <col min="2" max="2" width="20.6640625" customWidth="1"/>
    <col min="3" max="6" width="13.33203125" customWidth="1"/>
    <col min="8" max="8" width="12.1640625" customWidth="1"/>
    <col min="9" max="12" width="12.6640625" customWidth="1"/>
  </cols>
  <sheetData>
    <row r="2" spans="2:12" ht="33.4" customHeight="1" x14ac:dyDescent="0.2">
      <c r="B2" s="358" t="s">
        <v>23</v>
      </c>
      <c r="C2" s="358"/>
      <c r="D2" s="358"/>
      <c r="E2" s="358"/>
      <c r="F2" s="358"/>
    </row>
    <row r="3" spans="2:12" ht="47.25" customHeight="1" x14ac:dyDescent="0.2">
      <c r="B3" s="415" t="s">
        <v>286</v>
      </c>
      <c r="C3" s="416"/>
      <c r="D3" s="416"/>
      <c r="E3" s="416"/>
      <c r="F3" s="417"/>
    </row>
    <row r="5" spans="2:12" x14ac:dyDescent="0.2">
      <c r="B5" s="421" t="s">
        <v>208</v>
      </c>
      <c r="C5" s="422"/>
      <c r="D5" s="422"/>
      <c r="E5" s="422"/>
      <c r="F5" s="423"/>
      <c r="H5" s="421" t="s">
        <v>248</v>
      </c>
      <c r="I5" s="422"/>
      <c r="J5" s="422"/>
      <c r="K5" s="422"/>
      <c r="L5" s="423"/>
    </row>
    <row r="6" spans="2:12" ht="39.75" customHeight="1" x14ac:dyDescent="0.2">
      <c r="B6" s="424" t="s">
        <v>209</v>
      </c>
      <c r="C6" s="425"/>
      <c r="D6" s="425"/>
      <c r="E6" s="425"/>
      <c r="F6" s="426"/>
      <c r="H6" s="424" t="s">
        <v>249</v>
      </c>
      <c r="I6" s="425"/>
      <c r="J6" s="425"/>
      <c r="K6" s="425"/>
      <c r="L6" s="426"/>
    </row>
    <row r="7" spans="2:12" x14ac:dyDescent="0.2">
      <c r="B7" s="427"/>
      <c r="C7" s="429" t="s">
        <v>210</v>
      </c>
      <c r="D7" s="429"/>
      <c r="E7" s="429"/>
      <c r="F7" s="430" t="s">
        <v>211</v>
      </c>
      <c r="H7" s="427"/>
      <c r="I7" s="429" t="s">
        <v>250</v>
      </c>
      <c r="J7" s="429"/>
      <c r="K7" s="429"/>
      <c r="L7" s="430" t="s">
        <v>251</v>
      </c>
    </row>
    <row r="8" spans="2:12" ht="58.5" customHeight="1" x14ac:dyDescent="0.2">
      <c r="B8" s="428"/>
      <c r="C8" s="52" t="s">
        <v>212</v>
      </c>
      <c r="D8" s="52" t="s">
        <v>213</v>
      </c>
      <c r="E8" s="52" t="s">
        <v>214</v>
      </c>
      <c r="F8" s="431"/>
      <c r="H8" s="428"/>
      <c r="I8" s="52" t="s">
        <v>212</v>
      </c>
      <c r="J8" s="52" t="s">
        <v>213</v>
      </c>
      <c r="K8" s="52" t="s">
        <v>214</v>
      </c>
      <c r="L8" s="431"/>
    </row>
    <row r="9" spans="2:12" x14ac:dyDescent="0.2">
      <c r="B9" s="53"/>
      <c r="C9" s="54"/>
      <c r="D9" s="54"/>
      <c r="E9" s="54"/>
      <c r="F9" s="55"/>
      <c r="H9" s="53"/>
      <c r="I9" s="54"/>
      <c r="J9" s="54"/>
      <c r="K9" s="54"/>
      <c r="L9" s="55"/>
    </row>
    <row r="10" spans="2:12" x14ac:dyDescent="0.2">
      <c r="B10" s="56" t="s">
        <v>2</v>
      </c>
      <c r="C10" s="57">
        <v>16.60727833002932</v>
      </c>
      <c r="D10" s="58">
        <v>22.697642532869637</v>
      </c>
      <c r="E10" s="59">
        <v>54.220923858060495</v>
      </c>
      <c r="F10" s="60">
        <v>2828.0000000000041</v>
      </c>
      <c r="H10" s="56" t="s">
        <v>2</v>
      </c>
      <c r="I10" s="290">
        <v>34.449046318595101</v>
      </c>
      <c r="J10" s="291">
        <v>8.4512304354282914</v>
      </c>
      <c r="K10" s="292">
        <v>26.567509689985943</v>
      </c>
      <c r="L10" s="73">
        <v>6999.5676267307153</v>
      </c>
    </row>
    <row r="11" spans="2:12" x14ac:dyDescent="0.2">
      <c r="B11" s="61"/>
      <c r="C11" s="62"/>
      <c r="D11" s="62"/>
      <c r="E11" s="62"/>
      <c r="F11" s="63"/>
      <c r="H11" s="61"/>
      <c r="I11" s="62"/>
      <c r="J11" s="62"/>
      <c r="K11" s="62"/>
      <c r="L11" s="63"/>
    </row>
    <row r="12" spans="2:12" x14ac:dyDescent="0.2">
      <c r="B12" s="56" t="s">
        <v>3</v>
      </c>
      <c r="C12" s="62"/>
      <c r="D12" s="62"/>
      <c r="E12" s="62"/>
      <c r="F12" s="63"/>
      <c r="H12" s="56" t="s">
        <v>3</v>
      </c>
      <c r="I12" s="62"/>
      <c r="J12" s="62"/>
      <c r="K12" s="62"/>
      <c r="L12" s="63"/>
    </row>
    <row r="13" spans="2:12" x14ac:dyDescent="0.2">
      <c r="B13" s="61" t="s">
        <v>215</v>
      </c>
      <c r="C13" s="64">
        <v>17.506284781669546</v>
      </c>
      <c r="D13" s="65">
        <v>22.720050986242473</v>
      </c>
      <c r="E13" s="66">
        <v>54.54297046742937</v>
      </c>
      <c r="F13" s="67">
        <v>2121.7940836076623</v>
      </c>
      <c r="H13" s="61" t="s">
        <v>215</v>
      </c>
      <c r="I13" s="293">
        <v>32.048163075372294</v>
      </c>
      <c r="J13" s="294">
        <v>8.8050911368364346</v>
      </c>
      <c r="K13" s="295">
        <v>28.717623417905692</v>
      </c>
      <c r="L13" s="74">
        <v>5287.0786944805122</v>
      </c>
    </row>
    <row r="14" spans="2:12" x14ac:dyDescent="0.2">
      <c r="B14" s="61" t="s">
        <v>216</v>
      </c>
      <c r="C14" s="64">
        <v>13.429607526474125</v>
      </c>
      <c r="D14" s="65">
        <v>20.474100621483991</v>
      </c>
      <c r="E14" s="66">
        <v>50.940277903779119</v>
      </c>
      <c r="F14" s="67">
        <v>520.93420262981795</v>
      </c>
      <c r="H14" s="61" t="s">
        <v>216</v>
      </c>
      <c r="I14" s="293">
        <v>38.753648312901724</v>
      </c>
      <c r="J14" s="294">
        <v>7.063533408549822</v>
      </c>
      <c r="K14" s="295">
        <v>21.76711410050261</v>
      </c>
      <c r="L14" s="74">
        <v>1177.9076462074911</v>
      </c>
    </row>
    <row r="15" spans="2:12" x14ac:dyDescent="0.2">
      <c r="B15" s="61" t="s">
        <v>217</v>
      </c>
      <c r="C15" s="64">
        <v>15.246308763631506</v>
      </c>
      <c r="D15" s="65">
        <v>28.693014876950841</v>
      </c>
      <c r="E15" s="66">
        <v>59.757031195062829</v>
      </c>
      <c r="F15" s="67">
        <v>185.27171376251778</v>
      </c>
      <c r="H15" s="61" t="s">
        <v>217</v>
      </c>
      <c r="I15" s="293">
        <v>48.709244419869698</v>
      </c>
      <c r="J15" s="294">
        <v>8.0091827191703597</v>
      </c>
      <c r="K15" s="295">
        <v>15.879896858990739</v>
      </c>
      <c r="L15" s="74">
        <v>534.58128604282263</v>
      </c>
    </row>
    <row r="16" spans="2:12" x14ac:dyDescent="0.2">
      <c r="B16" s="56" t="s">
        <v>218</v>
      </c>
      <c r="C16" s="68"/>
      <c r="D16" s="68"/>
      <c r="E16" s="68"/>
      <c r="F16" s="69"/>
      <c r="H16" s="56" t="s">
        <v>218</v>
      </c>
      <c r="I16" s="68"/>
      <c r="J16" s="68"/>
      <c r="K16" s="68"/>
      <c r="L16" s="69"/>
    </row>
    <row r="17" spans="2:12" x14ac:dyDescent="0.2">
      <c r="B17" s="70" t="s">
        <v>219</v>
      </c>
      <c r="C17" s="64">
        <v>17.162650937630893</v>
      </c>
      <c r="D17" s="65">
        <v>23.646011558956079</v>
      </c>
      <c r="E17" s="66">
        <v>54.99637777721869</v>
      </c>
      <c r="F17" s="67">
        <v>1175.4948137096546</v>
      </c>
      <c r="H17" s="70" t="s">
        <v>219</v>
      </c>
      <c r="I17" s="293">
        <v>29.629218414622141</v>
      </c>
      <c r="J17" s="294">
        <v>9.8839623708410169</v>
      </c>
      <c r="K17" s="295">
        <v>34.980050338186835</v>
      </c>
      <c r="L17" s="74">
        <v>2584.9867616645529</v>
      </c>
    </row>
    <row r="18" spans="2:12" x14ac:dyDescent="0.2">
      <c r="B18" s="70" t="s">
        <v>220</v>
      </c>
      <c r="C18" s="64">
        <v>18.188836230066922</v>
      </c>
      <c r="D18" s="65">
        <v>22.047694843989095</v>
      </c>
      <c r="E18" s="66">
        <v>53.268546506998007</v>
      </c>
      <c r="F18" s="67">
        <v>764.16404315946033</v>
      </c>
      <c r="H18" s="70" t="s">
        <v>220</v>
      </c>
      <c r="I18" s="293">
        <v>33.845060306315752</v>
      </c>
      <c r="J18" s="294">
        <v>7.8633739711986141</v>
      </c>
      <c r="K18" s="295">
        <v>23.597865020868376</v>
      </c>
      <c r="L18" s="74">
        <v>2131.3149755181898</v>
      </c>
    </row>
    <row r="19" spans="2:12" x14ac:dyDescent="0.2">
      <c r="B19" s="70" t="s">
        <v>221</v>
      </c>
      <c r="C19" s="64">
        <v>13.274796764306398</v>
      </c>
      <c r="D19" s="65">
        <v>24.936091342646403</v>
      </c>
      <c r="E19" s="66">
        <v>60.484845425562611</v>
      </c>
      <c r="F19" s="67">
        <v>167.356079447567</v>
      </c>
      <c r="H19" s="70" t="s">
        <v>221</v>
      </c>
      <c r="I19" s="293">
        <v>38.853743467164058</v>
      </c>
      <c r="J19" s="294">
        <v>4.7883141030302125</v>
      </c>
      <c r="K19" s="295">
        <v>16.919431857599683</v>
      </c>
      <c r="L19" s="74">
        <v>438.76804285786324</v>
      </c>
    </row>
    <row r="20" spans="2:12" x14ac:dyDescent="0.2">
      <c r="B20" s="70" t="s">
        <v>222</v>
      </c>
      <c r="C20" s="64">
        <v>8.6772838731404249</v>
      </c>
      <c r="D20" s="65">
        <v>28.462610600560414</v>
      </c>
      <c r="E20" s="66">
        <v>66.924174194936853</v>
      </c>
      <c r="F20" s="67">
        <v>29.220538250999851</v>
      </c>
      <c r="H20" s="70" t="s">
        <v>222</v>
      </c>
      <c r="I20" s="293">
        <v>29.412587677214791</v>
      </c>
      <c r="J20" s="294">
        <v>13.851924794664111</v>
      </c>
      <c r="K20" s="295">
        <v>29.785348893716286</v>
      </c>
      <c r="L20" s="74">
        <v>45.531092258633123</v>
      </c>
    </row>
    <row r="21" spans="2:12" ht="22.5" x14ac:dyDescent="0.2">
      <c r="B21" s="70" t="s">
        <v>223</v>
      </c>
      <c r="C21" s="64">
        <v>16.289066663869651</v>
      </c>
      <c r="D21" s="65">
        <v>13.574497950409251</v>
      </c>
      <c r="E21" s="66">
        <v>36.884525604524875</v>
      </c>
      <c r="F21" s="67">
        <v>96.200053104170195</v>
      </c>
      <c r="H21" s="70" t="s">
        <v>223</v>
      </c>
      <c r="I21" s="293">
        <v>37.088034534035394</v>
      </c>
      <c r="J21" s="294">
        <v>5.6455669262493506</v>
      </c>
      <c r="K21" s="295">
        <v>24.306109669250201</v>
      </c>
      <c r="L21" s="74">
        <v>273.91991440097263</v>
      </c>
    </row>
    <row r="22" spans="2:12" ht="22.5" x14ac:dyDescent="0.2">
      <c r="B22" s="70" t="s">
        <v>224</v>
      </c>
      <c r="C22" s="64">
        <v>19.7666904597105</v>
      </c>
      <c r="D22" s="65">
        <v>12.102144156052868</v>
      </c>
      <c r="E22" s="66">
        <v>44.369185583106756</v>
      </c>
      <c r="F22" s="67">
        <v>194.71777778542372</v>
      </c>
      <c r="H22" s="70" t="s">
        <v>224</v>
      </c>
      <c r="I22" s="293">
        <v>40.761082602339812</v>
      </c>
      <c r="J22" s="294">
        <v>7.0188112579463224</v>
      </c>
      <c r="K22" s="295">
        <v>19.134328447756854</v>
      </c>
      <c r="L22" s="74">
        <v>467.97387870099345</v>
      </c>
    </row>
    <row r="23" spans="2:12" x14ac:dyDescent="0.2">
      <c r="B23" s="61" t="s">
        <v>225</v>
      </c>
      <c r="C23" s="64">
        <v>14.134434852530452</v>
      </c>
      <c r="D23" s="65">
        <v>34.253127357643109</v>
      </c>
      <c r="E23" s="66">
        <v>56.279351366430681</v>
      </c>
      <c r="F23" s="67">
        <v>86.397758898641996</v>
      </c>
      <c r="H23" s="61" t="s">
        <v>225</v>
      </c>
      <c r="I23" s="293">
        <v>34.884384019684248</v>
      </c>
      <c r="J23" s="294">
        <v>8.7914089924624381</v>
      </c>
      <c r="K23" s="295">
        <v>21.312337797198786</v>
      </c>
      <c r="L23" s="74">
        <v>206.85039038347915</v>
      </c>
    </row>
    <row r="24" spans="2:12" x14ac:dyDescent="0.2">
      <c r="B24" s="61" t="s">
        <v>226</v>
      </c>
      <c r="C24" s="64">
        <v>7.3892292248428708</v>
      </c>
      <c r="D24" s="65">
        <v>20.146328076934385</v>
      </c>
      <c r="E24" s="66">
        <v>60.253509844152745</v>
      </c>
      <c r="F24" s="67">
        <v>129.17722188156259</v>
      </c>
      <c r="H24" s="61" t="s">
        <v>226</v>
      </c>
      <c r="I24" s="293">
        <v>36.518251341432389</v>
      </c>
      <c r="J24" s="294">
        <v>10.084069919553956</v>
      </c>
      <c r="K24" s="295">
        <v>25.199208861898974</v>
      </c>
      <c r="L24" s="74">
        <v>315.64128490331763</v>
      </c>
    </row>
    <row r="25" spans="2:12" x14ac:dyDescent="0.2">
      <c r="B25" s="61" t="s">
        <v>227</v>
      </c>
      <c r="C25" s="64">
        <v>15.458982434052709</v>
      </c>
      <c r="D25" s="65">
        <v>23.211948659168019</v>
      </c>
      <c r="E25" s="66">
        <v>55.738899804091446</v>
      </c>
      <c r="F25" s="67">
        <v>89.108008979903587</v>
      </c>
      <c r="H25" s="61" t="s">
        <v>227</v>
      </c>
      <c r="I25" s="293">
        <v>51.6085641769644</v>
      </c>
      <c r="J25" s="294">
        <v>7.4395965171025189</v>
      </c>
      <c r="K25" s="295">
        <v>16.946793158392133</v>
      </c>
      <c r="L25" s="74">
        <v>284.73003489992988</v>
      </c>
    </row>
    <row r="26" spans="2:12" x14ac:dyDescent="0.2">
      <c r="B26" s="61" t="s">
        <v>228</v>
      </c>
      <c r="C26" s="64">
        <v>15.049239324839377</v>
      </c>
      <c r="D26" s="65">
        <v>33.771925874168737</v>
      </c>
      <c r="E26" s="66">
        <v>63.480345400547257</v>
      </c>
      <c r="F26" s="67">
        <v>96.16370478261419</v>
      </c>
      <c r="H26" s="61" t="s">
        <v>228</v>
      </c>
      <c r="I26" s="293">
        <v>45.405184857040098</v>
      </c>
      <c r="J26" s="294">
        <v>8.6582821271238686</v>
      </c>
      <c r="K26" s="295">
        <v>14.664063761603419</v>
      </c>
      <c r="L26" s="74">
        <v>249.85125114289411</v>
      </c>
    </row>
    <row r="27" spans="2:12" x14ac:dyDescent="0.2">
      <c r="B27" s="71" t="s">
        <v>229</v>
      </c>
      <c r="C27" s="62"/>
      <c r="D27" s="62"/>
      <c r="E27" s="62"/>
      <c r="F27" s="63"/>
      <c r="H27" s="71" t="s">
        <v>229</v>
      </c>
      <c r="I27" s="62"/>
      <c r="J27" s="62"/>
      <c r="K27" s="62"/>
      <c r="L27" s="63"/>
    </row>
    <row r="28" spans="2:12" x14ac:dyDescent="0.2">
      <c r="B28" s="72" t="s">
        <v>230</v>
      </c>
      <c r="C28" s="64">
        <v>32.382962310394618</v>
      </c>
      <c r="D28" s="65">
        <v>33.2991179731942</v>
      </c>
      <c r="E28" s="66">
        <v>38.382773608864163</v>
      </c>
      <c r="F28" s="67">
        <v>593.56702079381262</v>
      </c>
      <c r="H28" s="72" t="s">
        <v>230</v>
      </c>
      <c r="I28" s="293">
        <v>40.545599439943373</v>
      </c>
      <c r="J28" s="294">
        <v>20.397728286472773</v>
      </c>
      <c r="K28" s="295">
        <v>20.988937088408981</v>
      </c>
      <c r="L28" s="74">
        <v>1352.5264441730064</v>
      </c>
    </row>
    <row r="29" spans="2:12" x14ac:dyDescent="0.2">
      <c r="B29" s="72" t="s">
        <v>231</v>
      </c>
      <c r="C29" s="64">
        <v>33.705476467047724</v>
      </c>
      <c r="D29" s="65">
        <v>39.36711364832675</v>
      </c>
      <c r="E29" s="66">
        <v>34.735328932092905</v>
      </c>
      <c r="F29" s="67">
        <v>367.6898843449203</v>
      </c>
      <c r="H29" s="72" t="s">
        <v>231</v>
      </c>
      <c r="I29" s="293">
        <v>47.542331861945193</v>
      </c>
      <c r="J29" s="294">
        <v>23.239022981246404</v>
      </c>
      <c r="K29" s="295">
        <v>17.361141766775606</v>
      </c>
      <c r="L29" s="74">
        <v>812.346921778769</v>
      </c>
    </row>
    <row r="30" spans="2:12" x14ac:dyDescent="0.2">
      <c r="B30" s="72" t="s">
        <v>232</v>
      </c>
      <c r="C30" s="64">
        <v>30.230132303120609</v>
      </c>
      <c r="D30" s="65">
        <v>23.421444371201513</v>
      </c>
      <c r="E30" s="66">
        <v>44.320198407323026</v>
      </c>
      <c r="F30" s="67">
        <v>225.87713644889297</v>
      </c>
      <c r="H30" s="72" t="s">
        <v>232</v>
      </c>
      <c r="I30" s="293">
        <v>30.023589978476217</v>
      </c>
      <c r="J30" s="294">
        <v>16.124858058191169</v>
      </c>
      <c r="K30" s="295">
        <v>26.44458329526654</v>
      </c>
      <c r="L30" s="74">
        <v>540.17952239423289</v>
      </c>
    </row>
    <row r="31" spans="2:12" x14ac:dyDescent="0.2">
      <c r="B31" s="72" t="s">
        <v>233</v>
      </c>
      <c r="C31" s="64">
        <v>13.039841018624513</v>
      </c>
      <c r="D31" s="65">
        <v>21.42683503223634</v>
      </c>
      <c r="E31" s="66">
        <v>57.277966077533939</v>
      </c>
      <c r="F31" s="67">
        <v>440.94544276121979</v>
      </c>
      <c r="H31" s="72" t="s">
        <v>233</v>
      </c>
      <c r="I31" s="293">
        <v>29.862921487726808</v>
      </c>
      <c r="J31" s="294">
        <v>10.311669446074502</v>
      </c>
      <c r="K31" s="295">
        <v>31.111329202369525</v>
      </c>
      <c r="L31" s="74">
        <v>1012.2588545012396</v>
      </c>
    </row>
    <row r="32" spans="2:12" x14ac:dyDescent="0.2">
      <c r="B32" s="72" t="s">
        <v>234</v>
      </c>
      <c r="C32" s="64">
        <v>12.741303546182243</v>
      </c>
      <c r="D32" s="65">
        <v>20.205796279723071</v>
      </c>
      <c r="E32" s="66">
        <v>60.45095595910859</v>
      </c>
      <c r="F32" s="67">
        <v>341.14558821603362</v>
      </c>
      <c r="H32" s="72" t="s">
        <v>234</v>
      </c>
      <c r="I32" s="293">
        <v>27.568016225925867</v>
      </c>
      <c r="J32" s="294">
        <v>6.7166896939264467</v>
      </c>
      <c r="K32" s="295">
        <v>30.483350599811434</v>
      </c>
      <c r="L32" s="74">
        <v>974.43724832145438</v>
      </c>
    </row>
    <row r="33" spans="2:12" x14ac:dyDescent="0.2">
      <c r="B33" s="72" t="s">
        <v>235</v>
      </c>
      <c r="C33" s="64">
        <v>10.703407092469146</v>
      </c>
      <c r="D33" s="65">
        <v>24.803150435167833</v>
      </c>
      <c r="E33" s="66">
        <v>65.286393590299284</v>
      </c>
      <c r="F33" s="67">
        <v>378.76170219002597</v>
      </c>
      <c r="H33" s="72" t="s">
        <v>235</v>
      </c>
      <c r="I33" s="293">
        <v>31.387467691021474</v>
      </c>
      <c r="J33" s="294">
        <v>5.0745013421967435</v>
      </c>
      <c r="K33" s="295">
        <v>29.309487213242171</v>
      </c>
      <c r="L33" s="74">
        <v>1001.3972409360152</v>
      </c>
    </row>
    <row r="34" spans="2:12" x14ac:dyDescent="0.2">
      <c r="B34" s="72" t="s">
        <v>236</v>
      </c>
      <c r="C34" s="64">
        <v>11.041002439576211</v>
      </c>
      <c r="D34" s="65">
        <v>16.619387365678186</v>
      </c>
      <c r="E34" s="66">
        <v>59.841070801135409</v>
      </c>
      <c r="F34" s="67">
        <v>336.46924016929734</v>
      </c>
      <c r="H34" s="72" t="s">
        <v>236</v>
      </c>
      <c r="I34" s="293">
        <v>31.870605250683962</v>
      </c>
      <c r="J34" s="294">
        <v>4.1582406294796188</v>
      </c>
      <c r="K34" s="295">
        <v>27.815315393129186</v>
      </c>
      <c r="L34" s="74">
        <v>941.2842340579474</v>
      </c>
    </row>
    <row r="35" spans="2:12" x14ac:dyDescent="0.2">
      <c r="B35" s="72" t="s">
        <v>237</v>
      </c>
      <c r="C35" s="64">
        <v>11.339128533950568</v>
      </c>
      <c r="D35" s="65">
        <v>17.494330225164351</v>
      </c>
      <c r="E35" s="66">
        <v>53.910154770083309</v>
      </c>
      <c r="F35" s="67">
        <v>338.54184107189059</v>
      </c>
      <c r="H35" s="72" t="s">
        <v>237</v>
      </c>
      <c r="I35" s="293">
        <v>37.553309285030025</v>
      </c>
      <c r="J35" s="294">
        <v>3.5525121681477936</v>
      </c>
      <c r="K35" s="295">
        <v>23.833262536372839</v>
      </c>
      <c r="L35" s="74">
        <v>817.5551220061343</v>
      </c>
    </row>
    <row r="36" spans="2:12" x14ac:dyDescent="0.2">
      <c r="B36" s="72" t="s">
        <v>238</v>
      </c>
      <c r="C36" s="64">
        <v>15.153351995435713</v>
      </c>
      <c r="D36" s="65">
        <v>17.998212276279894</v>
      </c>
      <c r="E36" s="66">
        <v>54.097212516401633</v>
      </c>
      <c r="F36" s="67">
        <v>398.56916479772013</v>
      </c>
      <c r="H36" s="72" t="s">
        <v>238</v>
      </c>
      <c r="I36" s="293">
        <v>41.177929032431706</v>
      </c>
      <c r="J36" s="294">
        <v>2.9811609066679687</v>
      </c>
      <c r="K36" s="295">
        <v>23.728911168693031</v>
      </c>
      <c r="L36" s="74">
        <v>900.10848273504996</v>
      </c>
    </row>
    <row r="37" spans="2:12" x14ac:dyDescent="0.2">
      <c r="B37" s="385" t="s">
        <v>246</v>
      </c>
      <c r="C37" s="386"/>
      <c r="D37" s="386"/>
      <c r="E37" s="386"/>
      <c r="F37" s="387"/>
      <c r="H37" s="385" t="s">
        <v>246</v>
      </c>
      <c r="I37" s="386"/>
      <c r="J37" s="386"/>
      <c r="K37" s="386"/>
      <c r="L37" s="387"/>
    </row>
    <row r="38" spans="2:12" x14ac:dyDescent="0.2">
      <c r="B38" s="418" t="s">
        <v>247</v>
      </c>
      <c r="C38" s="419"/>
      <c r="D38" s="419"/>
      <c r="E38" s="419"/>
      <c r="F38" s="420"/>
      <c r="H38" s="418" t="s">
        <v>247</v>
      </c>
      <c r="I38" s="419"/>
      <c r="J38" s="419"/>
      <c r="K38" s="419"/>
      <c r="L38" s="420"/>
    </row>
  </sheetData>
  <mergeCells count="16">
    <mergeCell ref="B2:F2"/>
    <mergeCell ref="B3:F3"/>
    <mergeCell ref="B38:F38"/>
    <mergeCell ref="H5:L5"/>
    <mergeCell ref="H6:L6"/>
    <mergeCell ref="H7:H8"/>
    <mergeCell ref="I7:K7"/>
    <mergeCell ref="L7:L8"/>
    <mergeCell ref="B5:F5"/>
    <mergeCell ref="B6:F6"/>
    <mergeCell ref="B7:B8"/>
    <mergeCell ref="C7:E7"/>
    <mergeCell ref="F7:F8"/>
    <mergeCell ref="B37:F37"/>
    <mergeCell ref="H37:L37"/>
    <mergeCell ref="H38:L3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D2:S20"/>
  <sheetViews>
    <sheetView topLeftCell="B1" workbookViewId="0">
      <selection activeCell="N3" sqref="N3"/>
    </sheetView>
  </sheetViews>
  <sheetFormatPr defaultRowHeight="12.75" x14ac:dyDescent="0.2"/>
  <cols>
    <col min="1" max="3" width="9.33203125" style="268"/>
    <col min="4" max="4" width="28.6640625" style="268" customWidth="1"/>
    <col min="5" max="7" width="7.1640625" style="268" customWidth="1"/>
    <col min="8" max="17" width="7.6640625" style="268" bestFit="1" customWidth="1"/>
    <col min="18" max="19" width="7.1640625" style="268" customWidth="1"/>
    <col min="20" max="16384" width="9.33203125" style="268"/>
  </cols>
  <sheetData>
    <row r="2" spans="4:19" ht="23.25" customHeight="1" x14ac:dyDescent="0.2">
      <c r="D2" s="955" t="s">
        <v>25</v>
      </c>
      <c r="E2" s="956"/>
      <c r="F2" s="956"/>
      <c r="G2" s="956"/>
      <c r="H2" s="957"/>
    </row>
    <row r="3" spans="4:19" ht="33.75" customHeight="1" x14ac:dyDescent="0.25">
      <c r="D3" s="959" t="s">
        <v>287</v>
      </c>
      <c r="E3" s="960"/>
      <c r="F3" s="960"/>
      <c r="G3" s="960"/>
      <c r="H3" s="961"/>
    </row>
    <row r="5" spans="4:19" x14ac:dyDescent="0.2">
      <c r="D5" s="412" t="s">
        <v>620</v>
      </c>
      <c r="E5" s="412"/>
      <c r="F5" s="412"/>
      <c r="G5" s="412"/>
      <c r="H5" s="412"/>
      <c r="I5" s="412"/>
      <c r="J5" s="412"/>
      <c r="K5" s="412"/>
      <c r="L5" s="412"/>
      <c r="M5" s="412"/>
      <c r="N5" s="412"/>
      <c r="O5" s="412"/>
      <c r="P5" s="412"/>
      <c r="Q5" s="412"/>
      <c r="R5" s="412"/>
      <c r="S5" s="412"/>
    </row>
    <row r="6" spans="4:19" x14ac:dyDescent="0.2">
      <c r="D6" s="951" t="s">
        <v>123</v>
      </c>
      <c r="E6" s="916">
        <v>2008</v>
      </c>
      <c r="F6" s="916">
        <v>2009</v>
      </c>
      <c r="G6" s="916">
        <v>2010</v>
      </c>
      <c r="H6" s="916">
        <v>2011</v>
      </c>
      <c r="I6" s="913">
        <v>2012</v>
      </c>
      <c r="J6" s="913">
        <v>2013</v>
      </c>
      <c r="K6" s="913">
        <v>2014</v>
      </c>
      <c r="L6" s="913">
        <v>2015</v>
      </c>
      <c r="M6" s="913">
        <v>2016</v>
      </c>
      <c r="N6" s="913">
        <v>2017</v>
      </c>
      <c r="O6" s="913">
        <v>2018</v>
      </c>
      <c r="P6" s="913">
        <v>2019</v>
      </c>
      <c r="Q6" s="913">
        <v>2020</v>
      </c>
      <c r="R6" s="913">
        <v>2021</v>
      </c>
      <c r="S6" s="913">
        <v>2022</v>
      </c>
    </row>
    <row r="7" spans="4:19" x14ac:dyDescent="0.2">
      <c r="D7" s="829" t="s">
        <v>124</v>
      </c>
      <c r="E7" s="13">
        <v>37</v>
      </c>
      <c r="F7" s="13">
        <v>44</v>
      </c>
      <c r="G7" s="13">
        <v>36</v>
      </c>
      <c r="H7" s="13">
        <v>25</v>
      </c>
      <c r="I7" s="13">
        <v>29</v>
      </c>
      <c r="J7" s="13">
        <v>28</v>
      </c>
      <c r="K7" s="13">
        <v>20</v>
      </c>
      <c r="L7" s="13">
        <v>19</v>
      </c>
      <c r="M7" s="13">
        <v>24</v>
      </c>
      <c r="N7" s="13">
        <v>21</v>
      </c>
      <c r="O7" s="561">
        <v>25</v>
      </c>
      <c r="P7" s="13">
        <v>22</v>
      </c>
      <c r="Q7" s="13">
        <v>20</v>
      </c>
      <c r="R7" s="13">
        <v>28</v>
      </c>
      <c r="S7" s="608">
        <v>26</v>
      </c>
    </row>
    <row r="8" spans="4:19" x14ac:dyDescent="0.2">
      <c r="D8" s="829" t="s">
        <v>125</v>
      </c>
      <c r="E8" s="13">
        <v>20</v>
      </c>
      <c r="F8" s="13">
        <v>13</v>
      </c>
      <c r="G8" s="13">
        <v>11</v>
      </c>
      <c r="H8" s="13">
        <v>16</v>
      </c>
      <c r="I8" s="13">
        <v>18</v>
      </c>
      <c r="J8" s="13">
        <v>12</v>
      </c>
      <c r="K8" s="13">
        <v>15</v>
      </c>
      <c r="L8" s="13">
        <v>12</v>
      </c>
      <c r="M8" s="13">
        <v>17</v>
      </c>
      <c r="N8" s="13">
        <v>20</v>
      </c>
      <c r="O8" s="561">
        <v>10</v>
      </c>
      <c r="P8" s="13">
        <v>16</v>
      </c>
      <c r="Q8" s="13">
        <v>17</v>
      </c>
      <c r="R8" s="13">
        <v>20</v>
      </c>
      <c r="S8" s="608">
        <v>14</v>
      </c>
    </row>
    <row r="9" spans="4:19" x14ac:dyDescent="0.2">
      <c r="D9" s="829" t="s">
        <v>126</v>
      </c>
      <c r="E9" s="13">
        <v>7</v>
      </c>
      <c r="F9" s="13">
        <v>21</v>
      </c>
      <c r="G9" s="13">
        <v>11</v>
      </c>
      <c r="H9" s="13">
        <v>11</v>
      </c>
      <c r="I9" s="13">
        <v>11</v>
      </c>
      <c r="J9" s="13">
        <v>12</v>
      </c>
      <c r="K9" s="13">
        <v>7</v>
      </c>
      <c r="L9" s="13">
        <v>11</v>
      </c>
      <c r="M9" s="13">
        <v>4</v>
      </c>
      <c r="N9" s="13">
        <v>9</v>
      </c>
      <c r="O9" s="561">
        <v>7</v>
      </c>
      <c r="P9" s="13">
        <v>9</v>
      </c>
      <c r="Q9" s="13">
        <v>12</v>
      </c>
      <c r="R9" s="13">
        <v>13</v>
      </c>
      <c r="S9" s="608">
        <v>5</v>
      </c>
    </row>
    <row r="10" spans="4:19" x14ac:dyDescent="0.2">
      <c r="D10" s="829" t="s">
        <v>127</v>
      </c>
      <c r="E10" s="13">
        <v>5</v>
      </c>
      <c r="F10" s="13">
        <v>3</v>
      </c>
      <c r="G10" s="13">
        <v>7</v>
      </c>
      <c r="H10" s="13">
        <v>5</v>
      </c>
      <c r="I10" s="13">
        <v>2</v>
      </c>
      <c r="J10" s="13">
        <v>1</v>
      </c>
      <c r="K10" s="13" t="s">
        <v>105</v>
      </c>
      <c r="L10" s="13">
        <v>1</v>
      </c>
      <c r="M10" s="13" t="s">
        <v>105</v>
      </c>
      <c r="N10" s="13" t="s">
        <v>105</v>
      </c>
      <c r="O10" s="561" t="s">
        <v>105</v>
      </c>
      <c r="P10" s="13" t="s">
        <v>105</v>
      </c>
      <c r="Q10" s="13">
        <v>1</v>
      </c>
      <c r="R10" s="13">
        <v>4</v>
      </c>
      <c r="S10" s="608">
        <v>4</v>
      </c>
    </row>
    <row r="11" spans="4:19" x14ac:dyDescent="0.2">
      <c r="D11" s="829" t="s">
        <v>128</v>
      </c>
      <c r="E11" s="13">
        <v>2</v>
      </c>
      <c r="F11" s="13">
        <v>5</v>
      </c>
      <c r="G11" s="13">
        <v>2</v>
      </c>
      <c r="H11" s="13">
        <v>2</v>
      </c>
      <c r="I11" s="13">
        <v>3</v>
      </c>
      <c r="J11" s="13">
        <v>9</v>
      </c>
      <c r="K11" s="13">
        <v>8</v>
      </c>
      <c r="L11" s="13">
        <v>5</v>
      </c>
      <c r="M11" s="13">
        <v>6</v>
      </c>
      <c r="N11" s="13">
        <v>5</v>
      </c>
      <c r="O11" s="561">
        <v>7</v>
      </c>
      <c r="P11" s="13">
        <v>5</v>
      </c>
      <c r="Q11" s="13">
        <v>7</v>
      </c>
      <c r="R11" s="13">
        <v>7</v>
      </c>
      <c r="S11" s="608">
        <v>4</v>
      </c>
    </row>
    <row r="12" spans="4:19" x14ac:dyDescent="0.2">
      <c r="D12" s="829" t="s">
        <v>129</v>
      </c>
      <c r="E12" s="13">
        <v>4</v>
      </c>
      <c r="F12" s="13">
        <v>5</v>
      </c>
      <c r="G12" s="13">
        <v>5</v>
      </c>
      <c r="H12" s="13">
        <v>5</v>
      </c>
      <c r="I12" s="13">
        <v>5</v>
      </c>
      <c r="J12" s="13">
        <v>2</v>
      </c>
      <c r="K12" s="13">
        <v>10</v>
      </c>
      <c r="L12" s="13">
        <v>6</v>
      </c>
      <c r="M12" s="13">
        <v>13</v>
      </c>
      <c r="N12" s="13">
        <v>14</v>
      </c>
      <c r="O12" s="561">
        <v>10</v>
      </c>
      <c r="P12" s="13">
        <v>6</v>
      </c>
      <c r="Q12" s="13">
        <v>3</v>
      </c>
      <c r="R12" s="13">
        <v>11</v>
      </c>
      <c r="S12" s="608">
        <v>6</v>
      </c>
    </row>
    <row r="13" spans="4:19" x14ac:dyDescent="0.2">
      <c r="D13" s="829" t="s">
        <v>130</v>
      </c>
      <c r="E13" s="13">
        <v>5</v>
      </c>
      <c r="F13" s="13">
        <v>7</v>
      </c>
      <c r="G13" s="13">
        <v>2</v>
      </c>
      <c r="H13" s="13">
        <v>4</v>
      </c>
      <c r="I13" s="13" t="s">
        <v>105</v>
      </c>
      <c r="J13" s="13">
        <v>1</v>
      </c>
      <c r="K13" s="13">
        <v>3</v>
      </c>
      <c r="L13" s="13" t="s">
        <v>105</v>
      </c>
      <c r="M13" s="13">
        <v>4</v>
      </c>
      <c r="N13" s="13">
        <v>2</v>
      </c>
      <c r="O13" s="561">
        <v>2</v>
      </c>
      <c r="P13" s="13">
        <v>8</v>
      </c>
      <c r="Q13" s="13">
        <v>1</v>
      </c>
      <c r="R13" s="13">
        <v>2</v>
      </c>
      <c r="S13" s="608">
        <v>4</v>
      </c>
    </row>
    <row r="14" spans="4:19" x14ac:dyDescent="0.2">
      <c r="D14" s="829" t="s">
        <v>131</v>
      </c>
      <c r="E14" s="13">
        <v>7</v>
      </c>
      <c r="F14" s="13">
        <v>8</v>
      </c>
      <c r="G14" s="13">
        <v>11</v>
      </c>
      <c r="H14" s="13">
        <v>11</v>
      </c>
      <c r="I14" s="13">
        <v>10</v>
      </c>
      <c r="J14" s="13">
        <v>8</v>
      </c>
      <c r="K14" s="13">
        <v>4</v>
      </c>
      <c r="L14" s="13">
        <v>2</v>
      </c>
      <c r="M14" s="13">
        <v>4</v>
      </c>
      <c r="N14" s="13">
        <v>9</v>
      </c>
      <c r="O14" s="561">
        <v>10</v>
      </c>
      <c r="P14" s="13">
        <v>7</v>
      </c>
      <c r="Q14" s="13">
        <v>13</v>
      </c>
      <c r="R14" s="13">
        <v>10</v>
      </c>
      <c r="S14" s="608">
        <v>9</v>
      </c>
    </row>
    <row r="15" spans="4:19" x14ac:dyDescent="0.2">
      <c r="D15" s="829" t="s">
        <v>132</v>
      </c>
      <c r="E15" s="13">
        <v>2</v>
      </c>
      <c r="F15" s="13">
        <v>5</v>
      </c>
      <c r="G15" s="13" t="s">
        <v>105</v>
      </c>
      <c r="H15" s="13">
        <v>6</v>
      </c>
      <c r="I15" s="13">
        <v>4</v>
      </c>
      <c r="J15" s="13">
        <v>2</v>
      </c>
      <c r="K15" s="13">
        <v>4</v>
      </c>
      <c r="L15" s="13">
        <v>3</v>
      </c>
      <c r="M15" s="13">
        <v>1</v>
      </c>
      <c r="N15" s="13">
        <v>4</v>
      </c>
      <c r="O15" s="561">
        <v>5</v>
      </c>
      <c r="P15" s="13">
        <v>6</v>
      </c>
      <c r="Q15" s="13">
        <v>2</v>
      </c>
      <c r="R15" s="13">
        <v>1</v>
      </c>
      <c r="S15" s="608">
        <v>2</v>
      </c>
    </row>
    <row r="16" spans="4:19" x14ac:dyDescent="0.2">
      <c r="D16" s="829" t="s">
        <v>133</v>
      </c>
      <c r="E16" s="13">
        <v>1</v>
      </c>
      <c r="F16" s="13">
        <v>1</v>
      </c>
      <c r="G16" s="13">
        <v>2</v>
      </c>
      <c r="H16" s="13">
        <v>1</v>
      </c>
      <c r="I16" s="13" t="s">
        <v>105</v>
      </c>
      <c r="J16" s="13">
        <v>1</v>
      </c>
      <c r="K16" s="13" t="s">
        <v>105</v>
      </c>
      <c r="L16" s="13" t="s">
        <v>105</v>
      </c>
      <c r="M16" s="13">
        <v>1</v>
      </c>
      <c r="N16" s="13" t="s">
        <v>105</v>
      </c>
      <c r="O16" s="561" t="s">
        <v>105</v>
      </c>
      <c r="P16" s="13">
        <v>1</v>
      </c>
      <c r="Q16" s="13" t="s">
        <v>105</v>
      </c>
      <c r="R16" s="13" t="s">
        <v>105</v>
      </c>
      <c r="S16" s="608" t="s">
        <v>105</v>
      </c>
    </row>
    <row r="17" spans="4:19" x14ac:dyDescent="0.2">
      <c r="D17" s="829" t="s">
        <v>2</v>
      </c>
      <c r="E17" s="13">
        <v>90</v>
      </c>
      <c r="F17" s="13">
        <v>112</v>
      </c>
      <c r="G17" s="13">
        <v>87</v>
      </c>
      <c r="H17" s="13">
        <v>86</v>
      </c>
      <c r="I17" s="13">
        <v>82</v>
      </c>
      <c r="J17" s="582">
        <v>76</v>
      </c>
      <c r="K17" s="582">
        <v>71</v>
      </c>
      <c r="L17" s="582">
        <v>59</v>
      </c>
      <c r="M17" s="582">
        <v>74</v>
      </c>
      <c r="N17" s="582">
        <v>84</v>
      </c>
      <c r="O17" s="13">
        <v>76</v>
      </c>
      <c r="P17" s="13">
        <v>80</v>
      </c>
      <c r="Q17" s="582">
        <v>76</v>
      </c>
      <c r="R17" s="582">
        <v>96</v>
      </c>
      <c r="S17" s="920">
        <v>74</v>
      </c>
    </row>
    <row r="18" spans="4:19" x14ac:dyDescent="0.2">
      <c r="D18" s="43" t="s">
        <v>134</v>
      </c>
      <c r="E18" s="13">
        <v>517052</v>
      </c>
      <c r="F18" s="13">
        <v>524143</v>
      </c>
      <c r="G18" s="13">
        <v>531170</v>
      </c>
      <c r="H18" s="688">
        <v>539910</v>
      </c>
      <c r="I18" s="688">
        <v>541638</v>
      </c>
      <c r="J18" s="688">
        <v>550222</v>
      </c>
      <c r="K18" s="688">
        <v>558773</v>
      </c>
      <c r="L18" s="688">
        <v>567291</v>
      </c>
      <c r="M18" s="688">
        <v>575700</v>
      </c>
      <c r="N18" s="688">
        <v>583400</v>
      </c>
      <c r="O18" s="688">
        <v>590100</v>
      </c>
      <c r="P18" s="688">
        <v>598000</v>
      </c>
      <c r="Q18" s="688">
        <v>602500</v>
      </c>
      <c r="R18" s="12">
        <v>616500</v>
      </c>
      <c r="S18" s="608">
        <v>633400</v>
      </c>
    </row>
    <row r="19" spans="4:19" ht="15" customHeight="1" x14ac:dyDescent="0.2">
      <c r="D19" s="952" t="s">
        <v>681</v>
      </c>
      <c r="E19" s="953">
        <f>E17/E18*100000</f>
        <v>17.406373053387281</v>
      </c>
      <c r="F19" s="953">
        <f t="shared" ref="F19:S19" si="0">F17/F18*100000</f>
        <v>21.368214399505479</v>
      </c>
      <c r="G19" s="953">
        <f t="shared" si="0"/>
        <v>16.378937063463674</v>
      </c>
      <c r="H19" s="953">
        <f t="shared" si="0"/>
        <v>15.928580689374154</v>
      </c>
      <c r="I19" s="953">
        <f t="shared" si="0"/>
        <v>15.13926275482887</v>
      </c>
      <c r="J19" s="953">
        <f t="shared" si="0"/>
        <v>13.812606547902485</v>
      </c>
      <c r="K19" s="953">
        <f t="shared" si="0"/>
        <v>12.706412085050639</v>
      </c>
      <c r="L19" s="953">
        <f t="shared" si="0"/>
        <v>10.400306015783785</v>
      </c>
      <c r="M19" s="953">
        <f t="shared" si="0"/>
        <v>12.853916970644432</v>
      </c>
      <c r="N19" s="953">
        <f t="shared" si="0"/>
        <v>14.398354473774425</v>
      </c>
      <c r="O19" s="953">
        <f t="shared" si="0"/>
        <v>12.879173021521776</v>
      </c>
      <c r="P19" s="953">
        <f t="shared" si="0"/>
        <v>13.377926421404682</v>
      </c>
      <c r="Q19" s="953">
        <f t="shared" si="0"/>
        <v>12.614107883817427</v>
      </c>
      <c r="R19" s="953">
        <f t="shared" si="0"/>
        <v>15.57177615571776</v>
      </c>
      <c r="S19" s="953">
        <f t="shared" si="0"/>
        <v>11.682980738869594</v>
      </c>
    </row>
    <row r="20" spans="4:19" ht="15.75" x14ac:dyDescent="0.25">
      <c r="D20" s="954" t="s">
        <v>619</v>
      </c>
      <c r="E20" s="954"/>
      <c r="F20" s="954"/>
      <c r="G20" s="954"/>
      <c r="H20" s="954"/>
      <c r="I20" s="954"/>
      <c r="J20" s="954"/>
      <c r="K20" s="954"/>
      <c r="L20" s="954"/>
      <c r="M20" s="954"/>
      <c r="N20" s="954"/>
      <c r="O20" s="954"/>
      <c r="P20" s="954"/>
      <c r="Q20" s="954"/>
      <c r="R20" s="954"/>
      <c r="S20" s="954"/>
    </row>
  </sheetData>
  <mergeCells count="3">
    <mergeCell ref="D5:S5"/>
    <mergeCell ref="D2:H2"/>
    <mergeCell ref="D3:H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T80"/>
  <sheetViews>
    <sheetView zoomScale="80" zoomScaleNormal="80" workbookViewId="0">
      <selection activeCell="I89" sqref="I89"/>
    </sheetView>
  </sheetViews>
  <sheetFormatPr defaultRowHeight="12.75" x14ac:dyDescent="0.2"/>
  <cols>
    <col min="2" max="2" width="18.83203125" customWidth="1"/>
    <col min="3" max="20" width="12.1640625" customWidth="1"/>
  </cols>
  <sheetData>
    <row r="2" spans="2:20" ht="41.25" customHeight="1" x14ac:dyDescent="0.2">
      <c r="B2" s="443" t="s">
        <v>27</v>
      </c>
      <c r="C2" s="444"/>
      <c r="D2" s="444"/>
      <c r="E2" s="444"/>
      <c r="F2" s="444"/>
      <c r="G2" s="444"/>
      <c r="H2" s="444"/>
      <c r="I2" s="444"/>
      <c r="J2" s="444"/>
      <c r="K2" s="444"/>
      <c r="L2" s="444"/>
      <c r="M2" s="444"/>
      <c r="N2" s="445"/>
    </row>
    <row r="3" spans="2:20" ht="43.5" customHeight="1" x14ac:dyDescent="0.25">
      <c r="B3" s="446" t="s">
        <v>288</v>
      </c>
      <c r="C3" s="447"/>
      <c r="D3" s="447"/>
      <c r="E3" s="447"/>
      <c r="F3" s="447"/>
      <c r="G3" s="447"/>
      <c r="H3" s="447"/>
      <c r="I3" s="447"/>
      <c r="J3" s="447"/>
      <c r="K3" s="447"/>
      <c r="L3" s="447"/>
      <c r="M3" s="447"/>
      <c r="N3" s="448"/>
    </row>
    <row r="4" spans="2:20" ht="27.75" customHeight="1" x14ac:dyDescent="0.25">
      <c r="B4" s="296"/>
      <c r="C4" s="296"/>
      <c r="D4" s="296"/>
      <c r="E4" s="296"/>
      <c r="F4" s="296"/>
      <c r="G4" s="296"/>
      <c r="H4" s="296"/>
      <c r="I4" s="296"/>
      <c r="J4" s="296"/>
      <c r="K4" s="296"/>
      <c r="L4" s="296"/>
      <c r="M4" s="296"/>
      <c r="N4" s="296"/>
    </row>
    <row r="5" spans="2:20" ht="25.5" customHeight="1" x14ac:dyDescent="0.25">
      <c r="B5" s="449" t="s">
        <v>661</v>
      </c>
      <c r="C5" s="450"/>
      <c r="D5" s="450"/>
      <c r="E5" s="450"/>
      <c r="F5" s="450"/>
      <c r="G5" s="450"/>
      <c r="H5" s="450"/>
      <c r="I5" s="450"/>
      <c r="J5" s="450"/>
      <c r="K5" s="450"/>
      <c r="L5" s="450"/>
      <c r="M5" s="450"/>
      <c r="N5" s="450"/>
      <c r="O5" s="450"/>
      <c r="P5" s="450"/>
      <c r="Q5" s="450"/>
      <c r="R5" s="450"/>
      <c r="S5" s="450"/>
      <c r="T5" s="451"/>
    </row>
    <row r="6" spans="2:20" x14ac:dyDescent="0.2">
      <c r="B6" s="432" t="s">
        <v>342</v>
      </c>
      <c r="C6" s="432"/>
      <c r="D6" s="432"/>
      <c r="E6" s="432"/>
      <c r="F6" s="432"/>
      <c r="G6" s="432"/>
      <c r="H6" s="432"/>
      <c r="I6" s="432"/>
      <c r="J6" s="432"/>
      <c r="K6" s="432"/>
      <c r="L6" s="432"/>
      <c r="M6" s="432"/>
      <c r="N6" s="432"/>
      <c r="O6" s="432"/>
      <c r="P6" s="432"/>
      <c r="Q6" s="432"/>
      <c r="R6" s="432"/>
      <c r="S6" s="432"/>
      <c r="T6" s="432"/>
    </row>
    <row r="7" spans="2:20" ht="24.75" customHeight="1" x14ac:dyDescent="0.2">
      <c r="B7" s="433" t="s">
        <v>343</v>
      </c>
      <c r="C7" s="433"/>
      <c r="D7" s="433"/>
      <c r="E7" s="433"/>
      <c r="F7" s="433"/>
      <c r="G7" s="433"/>
      <c r="H7" s="433"/>
      <c r="I7" s="433"/>
      <c r="J7" s="433"/>
      <c r="K7" s="434"/>
      <c r="L7" s="434"/>
      <c r="M7" s="434"/>
      <c r="N7" s="434"/>
      <c r="O7" s="434"/>
      <c r="P7" s="434"/>
      <c r="Q7" s="434"/>
      <c r="R7" s="434"/>
      <c r="S7" s="434"/>
      <c r="T7" s="435"/>
    </row>
    <row r="8" spans="2:20" ht="50.25" customHeight="1" x14ac:dyDescent="0.2">
      <c r="B8" s="963"/>
      <c r="C8" s="436" t="s">
        <v>344</v>
      </c>
      <c r="D8" s="436"/>
      <c r="E8" s="436"/>
      <c r="F8" s="223"/>
      <c r="G8" s="436" t="s">
        <v>345</v>
      </c>
      <c r="H8" s="436"/>
      <c r="I8" s="436"/>
      <c r="J8" s="223"/>
      <c r="K8" s="436" t="s">
        <v>346</v>
      </c>
      <c r="L8" s="436"/>
      <c r="M8" s="436"/>
      <c r="N8" s="224"/>
      <c r="O8" s="436" t="s">
        <v>347</v>
      </c>
      <c r="P8" s="436"/>
      <c r="Q8" s="437" t="s">
        <v>348</v>
      </c>
      <c r="R8" s="436" t="s">
        <v>349</v>
      </c>
      <c r="S8" s="436"/>
      <c r="T8" s="437" t="s">
        <v>350</v>
      </c>
    </row>
    <row r="9" spans="2:20" ht="25.5" x14ac:dyDescent="0.2">
      <c r="B9" s="964"/>
      <c r="C9" s="225" t="s">
        <v>351</v>
      </c>
      <c r="D9" s="225" t="s">
        <v>352</v>
      </c>
      <c r="E9" s="226" t="s">
        <v>2</v>
      </c>
      <c r="F9" s="226"/>
      <c r="G9" s="225" t="s">
        <v>351</v>
      </c>
      <c r="H9" s="225" t="s">
        <v>352</v>
      </c>
      <c r="I9" s="225" t="s">
        <v>2</v>
      </c>
      <c r="J9" s="225"/>
      <c r="K9" s="225" t="s">
        <v>351</v>
      </c>
      <c r="L9" s="225" t="s">
        <v>352</v>
      </c>
      <c r="M9" s="225" t="s">
        <v>2</v>
      </c>
      <c r="N9" s="226"/>
      <c r="O9" s="226" t="s">
        <v>353</v>
      </c>
      <c r="P9" s="226" t="s">
        <v>354</v>
      </c>
      <c r="Q9" s="437"/>
      <c r="R9" s="226" t="s">
        <v>353</v>
      </c>
      <c r="S9" s="226" t="s">
        <v>355</v>
      </c>
      <c r="T9" s="438"/>
    </row>
    <row r="10" spans="2:20" x14ac:dyDescent="0.2">
      <c r="B10" s="205"/>
      <c r="C10" s="205"/>
      <c r="D10" s="205"/>
      <c r="E10" s="205"/>
      <c r="F10" s="205"/>
      <c r="G10" s="206"/>
      <c r="H10" s="206"/>
      <c r="I10" s="206"/>
      <c r="J10" s="206"/>
      <c r="K10" s="206"/>
      <c r="L10" s="206"/>
      <c r="M10" s="206"/>
      <c r="N10" s="206"/>
      <c r="O10" s="206"/>
      <c r="P10" s="206"/>
      <c r="Q10" s="206"/>
      <c r="R10" s="206"/>
      <c r="S10" s="206"/>
      <c r="T10" s="206"/>
    </row>
    <row r="11" spans="2:20" x14ac:dyDescent="0.2">
      <c r="B11" s="207" t="s">
        <v>2</v>
      </c>
      <c r="C11" s="227">
        <v>17.47362355558068</v>
      </c>
      <c r="D11" s="228">
        <v>10.958710891030456</v>
      </c>
      <c r="E11" s="229">
        <v>28.432334446611051</v>
      </c>
      <c r="F11" s="229"/>
      <c r="G11" s="228">
        <v>15.53840676702047</v>
      </c>
      <c r="H11" s="228">
        <v>23.642706556442889</v>
      </c>
      <c r="I11" s="229">
        <v>39.181113323463229</v>
      </c>
      <c r="J11" s="229"/>
      <c r="K11" s="228">
        <v>33.012030322600936</v>
      </c>
      <c r="L11" s="228">
        <v>34.601417447473253</v>
      </c>
      <c r="M11" s="229">
        <v>67.613447770074416</v>
      </c>
      <c r="N11" s="230"/>
      <c r="O11" s="228">
        <v>39.181113323463229</v>
      </c>
      <c r="P11" s="229">
        <v>38.674199178671564</v>
      </c>
      <c r="Q11" s="231">
        <v>4788.7359705623012</v>
      </c>
      <c r="R11" s="228">
        <v>57.948698987666191</v>
      </c>
      <c r="S11" s="229">
        <v>57.198975136109887</v>
      </c>
      <c r="T11" s="232">
        <v>3237.8294943029041</v>
      </c>
    </row>
    <row r="12" spans="2:20" x14ac:dyDescent="0.2">
      <c r="B12" s="213"/>
      <c r="C12" s="214"/>
      <c r="D12" s="214"/>
      <c r="E12" s="214"/>
      <c r="F12" s="214"/>
      <c r="G12" s="214"/>
      <c r="H12" s="214"/>
      <c r="I12" s="214"/>
      <c r="J12" s="214"/>
      <c r="K12" s="214"/>
      <c r="L12" s="214"/>
      <c r="M12" s="214"/>
      <c r="N12" s="221"/>
      <c r="O12" s="214"/>
      <c r="P12" s="214"/>
      <c r="Q12" s="214"/>
      <c r="R12" s="214"/>
      <c r="S12" s="214"/>
      <c r="T12" s="214"/>
    </row>
    <row r="13" spans="2:20" x14ac:dyDescent="0.2">
      <c r="B13" s="207" t="s">
        <v>3</v>
      </c>
      <c r="C13" s="214"/>
      <c r="D13" s="214"/>
      <c r="E13" s="214"/>
      <c r="F13" s="214"/>
      <c r="G13" s="214"/>
      <c r="H13" s="214"/>
      <c r="I13" s="214"/>
      <c r="J13" s="214"/>
      <c r="K13" s="214"/>
      <c r="L13" s="214"/>
      <c r="M13" s="214"/>
      <c r="N13" s="221"/>
      <c r="O13" s="214"/>
      <c r="P13" s="214"/>
      <c r="Q13" s="214"/>
      <c r="R13" s="214"/>
      <c r="S13" s="214"/>
      <c r="T13" s="214"/>
    </row>
    <row r="14" spans="2:20" x14ac:dyDescent="0.2">
      <c r="B14" s="215" t="s">
        <v>273</v>
      </c>
      <c r="C14" s="233">
        <v>16.571405700298385</v>
      </c>
      <c r="D14" s="234">
        <v>10.722560119367913</v>
      </c>
      <c r="E14" s="235">
        <v>27.293965819666244</v>
      </c>
      <c r="F14" s="235"/>
      <c r="G14" s="234">
        <v>15.754639966984634</v>
      </c>
      <c r="H14" s="234">
        <v>24.227047747471087</v>
      </c>
      <c r="I14" s="235">
        <v>39.981687714455695</v>
      </c>
      <c r="J14" s="235"/>
      <c r="K14" s="234">
        <v>32.32604566728299</v>
      </c>
      <c r="L14" s="234">
        <v>34.949607866838868</v>
      </c>
      <c r="M14" s="235">
        <v>67.275653534122057</v>
      </c>
      <c r="N14" s="221"/>
      <c r="O14" s="234">
        <v>39.981687714455695</v>
      </c>
      <c r="P14" s="235">
        <v>39.527490196998272</v>
      </c>
      <c r="Q14" s="236">
        <v>3542.0050550718151</v>
      </c>
      <c r="R14" s="234">
        <v>59.429653394860253</v>
      </c>
      <c r="S14" s="235">
        <v>58.754524290053958</v>
      </c>
      <c r="T14" s="237">
        <v>2382.9070490111826</v>
      </c>
    </row>
    <row r="15" spans="2:20" x14ac:dyDescent="0.2">
      <c r="B15" s="215" t="s">
        <v>216</v>
      </c>
      <c r="C15" s="233">
        <v>18.025246929086048</v>
      </c>
      <c r="D15" s="234">
        <v>11.191531250317285</v>
      </c>
      <c r="E15" s="235">
        <v>29.216778179403331</v>
      </c>
      <c r="F15" s="235"/>
      <c r="G15" s="234">
        <v>14.648186732205289</v>
      </c>
      <c r="H15" s="234">
        <v>27.130645816218468</v>
      </c>
      <c r="I15" s="235">
        <v>41.7788325484238</v>
      </c>
      <c r="J15" s="235"/>
      <c r="K15" s="234">
        <v>32.673433661291369</v>
      </c>
      <c r="L15" s="234">
        <v>38.322177066535843</v>
      </c>
      <c r="M15" s="235">
        <v>70.995610727827213</v>
      </c>
      <c r="N15" s="221"/>
      <c r="O15" s="234">
        <v>41.7788325484238</v>
      </c>
      <c r="P15" s="235">
        <v>41.125138417622445</v>
      </c>
      <c r="Q15" s="236">
        <v>857.00053942510453</v>
      </c>
      <c r="R15" s="234">
        <v>58.847064093285304</v>
      </c>
      <c r="S15" s="235">
        <v>57.926311212790388</v>
      </c>
      <c r="T15" s="237">
        <v>608.43276690562561</v>
      </c>
    </row>
    <row r="16" spans="2:20" x14ac:dyDescent="0.2">
      <c r="B16" s="215" t="s">
        <v>217</v>
      </c>
      <c r="C16" s="233">
        <v>24.460296503740413</v>
      </c>
      <c r="D16" s="234">
        <v>12.592969066951788</v>
      </c>
      <c r="E16" s="235">
        <v>37.053265570692233</v>
      </c>
      <c r="F16" s="235"/>
      <c r="G16" s="234">
        <v>15.530760359434762</v>
      </c>
      <c r="H16" s="234">
        <v>10.662180556156462</v>
      </c>
      <c r="I16" s="235">
        <v>26.192940915591215</v>
      </c>
      <c r="J16" s="235"/>
      <c r="K16" s="234">
        <v>39.991056863175189</v>
      </c>
      <c r="L16" s="234">
        <v>23.255149623108249</v>
      </c>
      <c r="M16" s="235">
        <v>63.246206486283469</v>
      </c>
      <c r="N16" s="221"/>
      <c r="O16" s="234">
        <v>26.192940915591215</v>
      </c>
      <c r="P16" s="235">
        <v>25.529682700489278</v>
      </c>
      <c r="Q16" s="236">
        <v>389.73037606539737</v>
      </c>
      <c r="R16" s="234">
        <v>41.414248175140514</v>
      </c>
      <c r="S16" s="235">
        <v>40.365555689140066</v>
      </c>
      <c r="T16" s="237">
        <v>246.48967838609087</v>
      </c>
    </row>
    <row r="17" spans="2:20" x14ac:dyDescent="0.2">
      <c r="B17" s="207" t="s">
        <v>218</v>
      </c>
      <c r="C17" s="207"/>
      <c r="D17" s="207"/>
      <c r="E17" s="207"/>
      <c r="F17" s="207"/>
      <c r="G17" s="221"/>
      <c r="H17" s="221"/>
      <c r="I17" s="221"/>
      <c r="J17" s="221"/>
      <c r="K17" s="221"/>
      <c r="L17" s="221"/>
      <c r="M17" s="221"/>
      <c r="N17" s="221"/>
      <c r="O17" s="221"/>
      <c r="P17" s="221"/>
      <c r="Q17" s="221"/>
      <c r="R17" s="221"/>
      <c r="S17" s="221"/>
      <c r="T17" s="221"/>
    </row>
    <row r="18" spans="2:20" x14ac:dyDescent="0.2">
      <c r="B18" s="205" t="s">
        <v>219</v>
      </c>
      <c r="C18" s="233">
        <v>16.287267464689606</v>
      </c>
      <c r="D18" s="234">
        <v>11.836824903006631</v>
      </c>
      <c r="E18" s="235">
        <v>28.12409236769625</v>
      </c>
      <c r="F18" s="235"/>
      <c r="G18" s="234">
        <v>18.016277141302261</v>
      </c>
      <c r="H18" s="234">
        <v>20.940878096567147</v>
      </c>
      <c r="I18" s="235">
        <v>38.957155237869337</v>
      </c>
      <c r="J18" s="235"/>
      <c r="K18" s="234">
        <v>34.303544605991831</v>
      </c>
      <c r="L18" s="234">
        <v>32.777702999573705</v>
      </c>
      <c r="M18" s="235">
        <v>67.081247605565693</v>
      </c>
      <c r="N18" s="221"/>
      <c r="O18" s="234">
        <v>38.957155237869337</v>
      </c>
      <c r="P18" s="235">
        <v>38.159266365512906</v>
      </c>
      <c r="Q18" s="236">
        <v>1600.8950766313371</v>
      </c>
      <c r="R18" s="234">
        <v>58.074583625718297</v>
      </c>
      <c r="S18" s="235">
        <v>56.885147082963535</v>
      </c>
      <c r="T18" s="237">
        <v>1073.9003902603765</v>
      </c>
    </row>
    <row r="19" spans="2:20" x14ac:dyDescent="0.2">
      <c r="B19" s="205" t="s">
        <v>220</v>
      </c>
      <c r="C19" s="233">
        <v>17.410395957502061</v>
      </c>
      <c r="D19" s="234">
        <v>9.5909802468820509</v>
      </c>
      <c r="E19" s="235">
        <v>27.001376204384162</v>
      </c>
      <c r="F19" s="235"/>
      <c r="G19" s="234">
        <v>14.942937226069374</v>
      </c>
      <c r="H19" s="234">
        <v>25.683796338727323</v>
      </c>
      <c r="I19" s="235">
        <v>40.626733564796588</v>
      </c>
      <c r="J19" s="235"/>
      <c r="K19" s="234">
        <v>32.353333183571486</v>
      </c>
      <c r="L19" s="234">
        <v>35.274776585609374</v>
      </c>
      <c r="M19" s="235">
        <v>67.62810976918071</v>
      </c>
      <c r="N19" s="221"/>
      <c r="O19" s="234">
        <v>40.626733564796588</v>
      </c>
      <c r="P19" s="235">
        <v>40.408871976275989</v>
      </c>
      <c r="Q19" s="236">
        <v>1521.3032165583093</v>
      </c>
      <c r="R19" s="234">
        <v>60.07373812968958</v>
      </c>
      <c r="S19" s="235">
        <v>59.751591629862368</v>
      </c>
      <c r="T19" s="237">
        <v>1028.8286092161318</v>
      </c>
    </row>
    <row r="20" spans="2:20" x14ac:dyDescent="0.2">
      <c r="B20" s="205" t="s">
        <v>221</v>
      </c>
      <c r="C20" s="233">
        <v>12.80915334779902</v>
      </c>
      <c r="D20" s="234">
        <v>11.931638872073279</v>
      </c>
      <c r="E20" s="235">
        <v>24.740792219872297</v>
      </c>
      <c r="F20" s="235"/>
      <c r="G20" s="234">
        <v>11.606648163044808</v>
      </c>
      <c r="H20" s="234">
        <v>33.550473403231322</v>
      </c>
      <c r="I20" s="235">
        <v>45.157121566276132</v>
      </c>
      <c r="J20" s="235"/>
      <c r="K20" s="234">
        <v>24.415801510843842</v>
      </c>
      <c r="L20" s="234">
        <v>45.482112275304544</v>
      </c>
      <c r="M20" s="235">
        <v>69.897913786148493</v>
      </c>
      <c r="N20" s="221"/>
      <c r="O20" s="234">
        <v>45.157121566276132</v>
      </c>
      <c r="P20" s="235">
        <v>45.065645532008709</v>
      </c>
      <c r="Q20" s="236">
        <v>325.07204433279634</v>
      </c>
      <c r="R20" s="234">
        <v>64.604391061561074</v>
      </c>
      <c r="S20" s="235">
        <v>64.47352015381513</v>
      </c>
      <c r="T20" s="237">
        <v>227.21857729060829</v>
      </c>
    </row>
    <row r="21" spans="2:20" x14ac:dyDescent="0.2">
      <c r="B21" s="205" t="s">
        <v>222</v>
      </c>
      <c r="C21" s="233">
        <v>22.538037224175191</v>
      </c>
      <c r="D21" s="234">
        <v>12.430731496131662</v>
      </c>
      <c r="E21" s="235">
        <v>34.968768720306848</v>
      </c>
      <c r="F21" s="235"/>
      <c r="G21" s="234">
        <v>19.736432079190276</v>
      </c>
      <c r="H21" s="234">
        <v>15.583958968649705</v>
      </c>
      <c r="I21" s="235">
        <v>35.320391047839983</v>
      </c>
      <c r="J21" s="235"/>
      <c r="K21" s="234">
        <v>42.274469303365471</v>
      </c>
      <c r="L21" s="234">
        <v>28.014690464781381</v>
      </c>
      <c r="M21" s="235">
        <v>70.289159768146831</v>
      </c>
      <c r="N21" s="221"/>
      <c r="O21" s="234">
        <v>35.320391047839983</v>
      </c>
      <c r="P21" s="235">
        <v>35.320391047839983</v>
      </c>
      <c r="Q21" s="236">
        <v>31.900723389661501</v>
      </c>
      <c r="R21" s="234">
        <v>50.250125573198609</v>
      </c>
      <c r="S21" s="235">
        <v>50.250125573198609</v>
      </c>
      <c r="T21" s="237">
        <v>22.422750430553755</v>
      </c>
    </row>
    <row r="22" spans="2:20" x14ac:dyDescent="0.2">
      <c r="B22" s="205" t="s">
        <v>223</v>
      </c>
      <c r="C22" s="233">
        <v>13.385076857464728</v>
      </c>
      <c r="D22" s="234">
        <v>9.6004116099701964</v>
      </c>
      <c r="E22" s="235">
        <v>22.985488467434934</v>
      </c>
      <c r="F22" s="235"/>
      <c r="G22" s="234">
        <v>13.837921739580478</v>
      </c>
      <c r="H22" s="234">
        <v>33.225772293413208</v>
      </c>
      <c r="I22" s="235">
        <v>47.063694032993716</v>
      </c>
      <c r="J22" s="235"/>
      <c r="K22" s="234">
        <v>27.222998597045187</v>
      </c>
      <c r="L22" s="234">
        <v>42.826183903383395</v>
      </c>
      <c r="M22" s="235">
        <v>70.049182500428657</v>
      </c>
      <c r="N22" s="221"/>
      <c r="O22" s="234">
        <v>47.063694032993716</v>
      </c>
      <c r="P22" s="235">
        <v>46.923128260149269</v>
      </c>
      <c r="Q22" s="236">
        <v>214.54271081405975</v>
      </c>
      <c r="R22" s="234">
        <v>67.186642803013044</v>
      </c>
      <c r="S22" s="235">
        <v>66.985975546341464</v>
      </c>
      <c r="T22" s="237">
        <v>150.28541503950746</v>
      </c>
    </row>
    <row r="23" spans="2:20" x14ac:dyDescent="0.2">
      <c r="B23" s="205" t="s">
        <v>224</v>
      </c>
      <c r="C23" s="233">
        <v>15.897943981537558</v>
      </c>
      <c r="D23" s="234">
        <v>7.7985948056741874</v>
      </c>
      <c r="E23" s="235">
        <v>23.696538787211743</v>
      </c>
      <c r="F23" s="235"/>
      <c r="G23" s="234">
        <v>11.707237847867697</v>
      </c>
      <c r="H23" s="234">
        <v>32.510757695791291</v>
      </c>
      <c r="I23" s="235">
        <v>44.217995543658986</v>
      </c>
      <c r="J23" s="235"/>
      <c r="K23" s="234">
        <v>27.605181829405261</v>
      </c>
      <c r="L23" s="234">
        <v>40.30935250146549</v>
      </c>
      <c r="M23" s="235">
        <v>67.914534330870779</v>
      </c>
      <c r="N23" s="221"/>
      <c r="O23" s="234">
        <v>44.217995543658986</v>
      </c>
      <c r="P23" s="235">
        <v>43.684018430147987</v>
      </c>
      <c r="Q23" s="236">
        <v>352.61721519590765</v>
      </c>
      <c r="R23" s="234">
        <v>65.10829527039779</v>
      </c>
      <c r="S23" s="235">
        <v>64.322046614241913</v>
      </c>
      <c r="T23" s="237">
        <v>239.47833967078509</v>
      </c>
    </row>
    <row r="24" spans="2:20" x14ac:dyDescent="0.2">
      <c r="B24" s="205" t="s">
        <v>225</v>
      </c>
      <c r="C24" s="233">
        <v>23.811648993910822</v>
      </c>
      <c r="D24" s="234">
        <v>11.812552567384182</v>
      </c>
      <c r="E24" s="235">
        <v>35.624201561295031</v>
      </c>
      <c r="F24" s="235"/>
      <c r="G24" s="234">
        <v>15.395918993990581</v>
      </c>
      <c r="H24" s="234">
        <v>13.117956874190902</v>
      </c>
      <c r="I24" s="235">
        <v>28.513875868181483</v>
      </c>
      <c r="J24" s="235"/>
      <c r="K24" s="234">
        <v>39.207567987901392</v>
      </c>
      <c r="L24" s="234">
        <v>24.930509441575076</v>
      </c>
      <c r="M24" s="235">
        <v>64.138077429476468</v>
      </c>
      <c r="N24" s="221"/>
      <c r="O24" s="234">
        <v>28.513875868181483</v>
      </c>
      <c r="P24" s="235">
        <v>27.602543229486706</v>
      </c>
      <c r="Q24" s="236">
        <v>139.8579711121489</v>
      </c>
      <c r="R24" s="234">
        <v>44.457016815844092</v>
      </c>
      <c r="S24" s="235">
        <v>43.036125084724105</v>
      </c>
      <c r="T24" s="237">
        <v>89.702213803205026</v>
      </c>
    </row>
    <row r="25" spans="2:20" x14ac:dyDescent="0.2">
      <c r="B25" s="205" t="s">
        <v>226</v>
      </c>
      <c r="C25" s="233">
        <v>22.988173454629269</v>
      </c>
      <c r="D25" s="234">
        <v>15.474910195043305</v>
      </c>
      <c r="E25" s="235">
        <v>38.463083649672583</v>
      </c>
      <c r="F25" s="235"/>
      <c r="G25" s="234">
        <v>14.70169999510121</v>
      </c>
      <c r="H25" s="234">
        <v>21.784018693626681</v>
      </c>
      <c r="I25" s="235">
        <v>36.4857186887279</v>
      </c>
      <c r="J25" s="235"/>
      <c r="K25" s="234">
        <v>37.689873449730491</v>
      </c>
      <c r="L25" s="234">
        <v>37.258928888669978</v>
      </c>
      <c r="M25" s="235">
        <v>74.948802338400554</v>
      </c>
      <c r="N25" s="221"/>
      <c r="O25" s="234">
        <v>36.4857186887279</v>
      </c>
      <c r="P25" s="235">
        <v>35.618418529480152</v>
      </c>
      <c r="Q25" s="236">
        <v>212.81663646267725</v>
      </c>
      <c r="R25" s="234">
        <v>48.680856198330773</v>
      </c>
      <c r="S25" s="235">
        <v>47.523666046936697</v>
      </c>
      <c r="T25" s="237">
        <v>159.50352020564446</v>
      </c>
    </row>
    <row r="26" spans="2:20" x14ac:dyDescent="0.2">
      <c r="B26" s="205" t="s">
        <v>227</v>
      </c>
      <c r="C26" s="233">
        <v>28.039869056092883</v>
      </c>
      <c r="D26" s="234">
        <v>11.509404347349392</v>
      </c>
      <c r="E26" s="235">
        <v>39.549273403442299</v>
      </c>
      <c r="F26" s="235"/>
      <c r="G26" s="234">
        <v>19.669561657690668</v>
      </c>
      <c r="H26" s="234">
        <v>10.897863407774743</v>
      </c>
      <c r="I26" s="235">
        <v>30.567425065465439</v>
      </c>
      <c r="J26" s="235"/>
      <c r="K26" s="234">
        <v>47.709430713783547</v>
      </c>
      <c r="L26" s="234">
        <v>22.407267755124145</v>
      </c>
      <c r="M26" s="235">
        <v>70.116698468907742</v>
      </c>
      <c r="N26" s="221"/>
      <c r="O26" s="234">
        <v>30.567425065465439</v>
      </c>
      <c r="P26" s="235">
        <v>29.750309827999835</v>
      </c>
      <c r="Q26" s="236">
        <v>212.03092222178842</v>
      </c>
      <c r="R26" s="234">
        <v>43.5950718344506</v>
      </c>
      <c r="S26" s="235">
        <v>42.429707156266332</v>
      </c>
      <c r="T26" s="237">
        <v>148.66908239509553</v>
      </c>
    </row>
    <row r="27" spans="2:20" x14ac:dyDescent="0.2">
      <c r="B27" s="205" t="s">
        <v>228</v>
      </c>
      <c r="C27" s="233">
        <v>20.189151865878653</v>
      </c>
      <c r="D27" s="234">
        <v>13.885878087294012</v>
      </c>
      <c r="E27" s="235">
        <v>34.075029953172695</v>
      </c>
      <c r="F27" s="235"/>
      <c r="G27" s="234">
        <v>10.592344189994755</v>
      </c>
      <c r="H27" s="234">
        <v>10.380963865279812</v>
      </c>
      <c r="I27" s="235">
        <v>20.973308055274561</v>
      </c>
      <c r="J27" s="235"/>
      <c r="K27" s="234">
        <v>30.781496055873422</v>
      </c>
      <c r="L27" s="234">
        <v>24.266841952573838</v>
      </c>
      <c r="M27" s="235">
        <v>55.048338008447232</v>
      </c>
      <c r="N27" s="221"/>
      <c r="O27" s="234">
        <v>20.973308055274561</v>
      </c>
      <c r="P27" s="235">
        <v>20.49363198202192</v>
      </c>
      <c r="Q27" s="236">
        <v>177.69945384360989</v>
      </c>
      <c r="R27" s="234">
        <v>38.099802490051893</v>
      </c>
      <c r="S27" s="235">
        <v>37.228430000697116</v>
      </c>
      <c r="T27" s="237">
        <v>97.820595990994818</v>
      </c>
    </row>
    <row r="28" spans="2:20" x14ac:dyDescent="0.2">
      <c r="B28" s="222" t="s">
        <v>229</v>
      </c>
      <c r="C28" s="214"/>
      <c r="D28" s="214"/>
      <c r="E28" s="214"/>
      <c r="F28" s="214"/>
      <c r="G28" s="214"/>
      <c r="H28" s="214"/>
      <c r="I28" s="214"/>
      <c r="J28" s="214"/>
      <c r="K28" s="214"/>
      <c r="L28" s="214"/>
      <c r="M28" s="214"/>
      <c r="N28" s="221"/>
      <c r="O28" s="214"/>
      <c r="P28" s="214"/>
      <c r="Q28" s="214"/>
      <c r="R28" s="214"/>
      <c r="S28" s="214"/>
      <c r="T28" s="214"/>
    </row>
    <row r="29" spans="2:20" x14ac:dyDescent="0.2">
      <c r="B29" s="238" t="s">
        <v>263</v>
      </c>
      <c r="C29" s="233">
        <v>56.712503691328934</v>
      </c>
      <c r="D29" s="234">
        <v>2.9985525591971189</v>
      </c>
      <c r="E29" s="235">
        <v>59.711056250526042</v>
      </c>
      <c r="F29" s="235"/>
      <c r="G29" s="234">
        <v>21.527475146035119</v>
      </c>
      <c r="H29" s="234">
        <v>1.9063512522470651</v>
      </c>
      <c r="I29" s="235">
        <v>23.433826398282214</v>
      </c>
      <c r="J29" s="235"/>
      <c r="K29" s="234">
        <v>78.23997883736412</v>
      </c>
      <c r="L29" s="234">
        <v>4.9049038114441901</v>
      </c>
      <c r="M29" s="235">
        <v>83.144882648808348</v>
      </c>
      <c r="N29" s="221"/>
      <c r="O29" s="234">
        <v>23.433826398282214</v>
      </c>
      <c r="P29" s="235">
        <v>23.352960566805212</v>
      </c>
      <c r="Q29" s="236">
        <v>468.5580065014687</v>
      </c>
      <c r="R29" s="234">
        <v>28.184327948676341</v>
      </c>
      <c r="S29" s="235">
        <v>28.087069008738219</v>
      </c>
      <c r="T29" s="237">
        <v>389.58200464724183</v>
      </c>
    </row>
    <row r="30" spans="2:20" x14ac:dyDescent="0.2">
      <c r="B30" s="238" t="s">
        <v>356</v>
      </c>
      <c r="C30" s="233">
        <v>64.425361485472749</v>
      </c>
      <c r="D30" s="234">
        <v>2.5256722449768105</v>
      </c>
      <c r="E30" s="235">
        <v>66.951033730449595</v>
      </c>
      <c r="F30" s="235"/>
      <c r="G30" s="234">
        <v>19.166029612678674</v>
      </c>
      <c r="H30" s="234">
        <v>0.48764571575680821</v>
      </c>
      <c r="I30" s="235">
        <v>19.653675328435501</v>
      </c>
      <c r="J30" s="235"/>
      <c r="K30" s="234">
        <v>83.591391098151561</v>
      </c>
      <c r="L30" s="234">
        <v>3.0133179607336196</v>
      </c>
      <c r="M30" s="235">
        <v>86.604709058885092</v>
      </c>
      <c r="N30" s="221"/>
      <c r="O30" s="234">
        <v>19.653675328435501</v>
      </c>
      <c r="P30" s="235">
        <v>19.653675328435501</v>
      </c>
      <c r="Q30" s="236">
        <v>223.54073790811253</v>
      </c>
      <c r="R30" s="234">
        <v>22.693541196555891</v>
      </c>
      <c r="S30" s="235">
        <v>22.693541196555891</v>
      </c>
      <c r="T30" s="237">
        <v>193.59680569340574</v>
      </c>
    </row>
    <row r="31" spans="2:20" x14ac:dyDescent="0.2">
      <c r="B31" s="238" t="s">
        <v>357</v>
      </c>
      <c r="C31" s="233">
        <v>49.675702030035744</v>
      </c>
      <c r="D31" s="234">
        <v>3.4299834333958943</v>
      </c>
      <c r="E31" s="235">
        <v>53.105685463431648</v>
      </c>
      <c r="F31" s="235"/>
      <c r="G31" s="234">
        <v>23.681932585247004</v>
      </c>
      <c r="H31" s="234">
        <v>3.2007028068213539</v>
      </c>
      <c r="I31" s="235">
        <v>26.882635392068355</v>
      </c>
      <c r="J31" s="235"/>
      <c r="K31" s="234">
        <v>73.357634615282734</v>
      </c>
      <c r="L31" s="234">
        <v>6.6306862402172531</v>
      </c>
      <c r="M31" s="235">
        <v>79.988320855499992</v>
      </c>
      <c r="N31" s="221"/>
      <c r="O31" s="234">
        <v>26.882635392068355</v>
      </c>
      <c r="P31" s="235">
        <v>26.727991872415714</v>
      </c>
      <c r="Q31" s="236">
        <v>245.01726859335631</v>
      </c>
      <c r="R31" s="234">
        <v>33.608200677986737</v>
      </c>
      <c r="S31" s="235">
        <v>33.414868053925261</v>
      </c>
      <c r="T31" s="237">
        <v>195.98519895383606</v>
      </c>
    </row>
    <row r="32" spans="2:20" x14ac:dyDescent="0.2">
      <c r="B32" s="238" t="s">
        <v>264</v>
      </c>
      <c r="C32" s="233">
        <v>38.359300753759975</v>
      </c>
      <c r="D32" s="234">
        <v>4.2881671879298544</v>
      </c>
      <c r="E32" s="235">
        <v>42.647467941689776</v>
      </c>
      <c r="F32" s="235"/>
      <c r="G32" s="234">
        <v>29.147976216016914</v>
      </c>
      <c r="H32" s="234">
        <v>6.3021408548153177</v>
      </c>
      <c r="I32" s="235">
        <v>35.450117070832206</v>
      </c>
      <c r="J32" s="235"/>
      <c r="K32" s="234">
        <v>67.50727696977691</v>
      </c>
      <c r="L32" s="234">
        <v>10.590308042745153</v>
      </c>
      <c r="M32" s="235">
        <v>78.097585012522131</v>
      </c>
      <c r="N32" s="221"/>
      <c r="O32" s="234">
        <v>35.450117070832206</v>
      </c>
      <c r="P32" s="235">
        <v>35.194495493433841</v>
      </c>
      <c r="Q32" s="236">
        <v>653.84469393967413</v>
      </c>
      <c r="R32" s="234">
        <v>45.392078468429311</v>
      </c>
      <c r="S32" s="235">
        <v>45.06476799223794</v>
      </c>
      <c r="T32" s="237">
        <v>510.63691569940113</v>
      </c>
    </row>
    <row r="33" spans="2:20" x14ac:dyDescent="0.2">
      <c r="B33" s="238" t="s">
        <v>358</v>
      </c>
      <c r="C33" s="233">
        <v>19.839401329914207</v>
      </c>
      <c r="D33" s="234">
        <v>7.6573856901229682</v>
      </c>
      <c r="E33" s="235">
        <v>27.496787020037218</v>
      </c>
      <c r="F33" s="235"/>
      <c r="G33" s="234">
        <v>26.057196076026056</v>
      </c>
      <c r="H33" s="234">
        <v>14.621164762737632</v>
      </c>
      <c r="I33" s="235">
        <v>40.678360838763666</v>
      </c>
      <c r="J33" s="235"/>
      <c r="K33" s="234">
        <v>45.896597405940234</v>
      </c>
      <c r="L33" s="234">
        <v>22.278550452860653</v>
      </c>
      <c r="M33" s="235">
        <v>68.175147858800912</v>
      </c>
      <c r="N33" s="221"/>
      <c r="O33" s="234">
        <v>40.678360838763666</v>
      </c>
      <c r="P33" s="235">
        <v>40.300859353942855</v>
      </c>
      <c r="Q33" s="236">
        <v>742.24170682783324</v>
      </c>
      <c r="R33" s="234">
        <v>59.667433245636033</v>
      </c>
      <c r="S33" s="235">
        <v>59.113710229731836</v>
      </c>
      <c r="T33" s="237">
        <v>506.02438109956228</v>
      </c>
    </row>
    <row r="34" spans="2:20" x14ac:dyDescent="0.2">
      <c r="B34" s="238" t="s">
        <v>359</v>
      </c>
      <c r="C34" s="233">
        <v>10.163225813577315</v>
      </c>
      <c r="D34" s="234">
        <v>13.736159257859121</v>
      </c>
      <c r="E34" s="235">
        <v>23.899385071436438</v>
      </c>
      <c r="F34" s="235"/>
      <c r="G34" s="234">
        <v>21.433934483155685</v>
      </c>
      <c r="H34" s="234">
        <v>25.901977230578037</v>
      </c>
      <c r="I34" s="235">
        <v>47.335911713733729</v>
      </c>
      <c r="J34" s="235"/>
      <c r="K34" s="234">
        <v>31.597160296732991</v>
      </c>
      <c r="L34" s="234">
        <v>39.638136488437155</v>
      </c>
      <c r="M34" s="235">
        <v>71.235296785170263</v>
      </c>
      <c r="N34" s="221"/>
      <c r="O34" s="234">
        <v>47.335911713733729</v>
      </c>
      <c r="P34" s="235">
        <v>46.28960421915545</v>
      </c>
      <c r="Q34" s="236">
        <v>808.82860376576718</v>
      </c>
      <c r="R34" s="234">
        <v>66.450080016495662</v>
      </c>
      <c r="S34" s="235">
        <v>64.981275165813699</v>
      </c>
      <c r="T34" s="237">
        <v>576.17145637589158</v>
      </c>
    </row>
    <row r="35" spans="2:20" x14ac:dyDescent="0.2">
      <c r="B35" s="238" t="s">
        <v>360</v>
      </c>
      <c r="C35" s="233">
        <v>5.9390986277584972</v>
      </c>
      <c r="D35" s="234">
        <v>14.40541538260192</v>
      </c>
      <c r="E35" s="235">
        <v>20.344514010360434</v>
      </c>
      <c r="F35" s="235"/>
      <c r="G35" s="234">
        <v>7.896598986130642</v>
      </c>
      <c r="H35" s="234">
        <v>34.053239596470767</v>
      </c>
      <c r="I35" s="235">
        <v>41.949838582601444</v>
      </c>
      <c r="J35" s="235"/>
      <c r="K35" s="234">
        <v>13.835697613889153</v>
      </c>
      <c r="L35" s="234">
        <v>48.458654979072655</v>
      </c>
      <c r="M35" s="235">
        <v>62.294352592961793</v>
      </c>
      <c r="N35" s="221"/>
      <c r="O35" s="234">
        <v>41.949838582601444</v>
      </c>
      <c r="P35" s="235">
        <v>41.459087287005119</v>
      </c>
      <c r="Q35" s="236">
        <v>755.7714960782223</v>
      </c>
      <c r="R35" s="234">
        <v>67.341318813771537</v>
      </c>
      <c r="S35" s="235">
        <v>66.553524615471034</v>
      </c>
      <c r="T35" s="237">
        <v>470.80296056406905</v>
      </c>
    </row>
    <row r="36" spans="2:20" x14ac:dyDescent="0.2">
      <c r="B36" s="238" t="s">
        <v>361</v>
      </c>
      <c r="C36" s="233">
        <v>4.8416854020143223</v>
      </c>
      <c r="D36" s="234">
        <v>17.858317601745398</v>
      </c>
      <c r="E36" s="235">
        <v>22.700003003759683</v>
      </c>
      <c r="F36" s="235"/>
      <c r="G36" s="234">
        <v>3.7551124143476944</v>
      </c>
      <c r="H36" s="234">
        <v>38.351988889782071</v>
      </c>
      <c r="I36" s="235">
        <v>42.107101304129756</v>
      </c>
      <c r="J36" s="235"/>
      <c r="K36" s="234">
        <v>8.5967978163620149</v>
      </c>
      <c r="L36" s="234">
        <v>56.210306491527462</v>
      </c>
      <c r="M36" s="235">
        <v>64.807104307889418</v>
      </c>
      <c r="N36" s="221"/>
      <c r="O36" s="234">
        <v>42.107101304129756</v>
      </c>
      <c r="P36" s="235">
        <v>41.753299025096489</v>
      </c>
      <c r="Q36" s="236">
        <v>663.10487417929176</v>
      </c>
      <c r="R36" s="234">
        <v>64.972971333643883</v>
      </c>
      <c r="S36" s="235">
        <v>64.427040015138573</v>
      </c>
      <c r="T36" s="237">
        <v>429.73906748007238</v>
      </c>
    </row>
    <row r="37" spans="2:20" x14ac:dyDescent="0.2">
      <c r="B37" s="238" t="s">
        <v>362</v>
      </c>
      <c r="C37" s="233">
        <v>1.9778686850268163</v>
      </c>
      <c r="D37" s="234">
        <v>12.559995665835876</v>
      </c>
      <c r="E37" s="235">
        <v>14.537864350862701</v>
      </c>
      <c r="F37" s="235"/>
      <c r="G37" s="234">
        <v>0.18528819843904246</v>
      </c>
      <c r="H37" s="234">
        <v>36.236000585545796</v>
      </c>
      <c r="I37" s="235">
        <v>36.421288783984799</v>
      </c>
      <c r="J37" s="235"/>
      <c r="K37" s="234">
        <v>2.1631568834658594</v>
      </c>
      <c r="L37" s="234">
        <v>48.795996251381609</v>
      </c>
      <c r="M37" s="235">
        <v>50.959153134847483</v>
      </c>
      <c r="N37" s="221"/>
      <c r="O37" s="234">
        <v>36.421288783984799</v>
      </c>
      <c r="P37" s="235">
        <v>35.716987137588163</v>
      </c>
      <c r="Q37" s="236">
        <v>696.38658927003667</v>
      </c>
      <c r="R37" s="234">
        <v>71.471534637962293</v>
      </c>
      <c r="S37" s="235">
        <v>70.08944407508973</v>
      </c>
      <c r="T37" s="237">
        <v>354.87270843665925</v>
      </c>
    </row>
    <row r="40" spans="2:20" x14ac:dyDescent="0.2">
      <c r="B40" s="264"/>
      <c r="C40" s="264"/>
      <c r="D40" s="264"/>
      <c r="E40" s="264"/>
      <c r="F40" s="264"/>
      <c r="G40" s="264"/>
      <c r="H40" s="264"/>
      <c r="I40" s="264"/>
      <c r="J40" s="264"/>
      <c r="K40" s="264"/>
      <c r="L40" s="264"/>
      <c r="M40" s="264"/>
      <c r="N40" s="264"/>
      <c r="O40" s="264"/>
      <c r="P40" s="264"/>
      <c r="Q40" s="264"/>
      <c r="R40" s="264"/>
      <c r="S40" s="264"/>
      <c r="T40" s="264"/>
    </row>
    <row r="41" spans="2:20" x14ac:dyDescent="0.2">
      <c r="B41" s="390" t="s">
        <v>363</v>
      </c>
      <c r="C41" s="391"/>
      <c r="D41" s="391"/>
      <c r="E41" s="391"/>
      <c r="F41" s="391"/>
      <c r="G41" s="391"/>
      <c r="H41" s="391"/>
      <c r="I41" s="391"/>
      <c r="J41" s="391"/>
      <c r="K41" s="391"/>
      <c r="L41" s="391"/>
      <c r="M41" s="391"/>
      <c r="N41" s="391"/>
      <c r="O41" s="391"/>
      <c r="P41" s="391"/>
      <c r="Q41" s="391"/>
      <c r="R41" s="391"/>
      <c r="S41" s="391"/>
      <c r="T41" s="392"/>
    </row>
    <row r="42" spans="2:20" ht="24.75" customHeight="1" x14ac:dyDescent="0.2">
      <c r="B42" s="407" t="s">
        <v>364</v>
      </c>
      <c r="C42" s="408"/>
      <c r="D42" s="408"/>
      <c r="E42" s="408"/>
      <c r="F42" s="408"/>
      <c r="G42" s="408"/>
      <c r="H42" s="408"/>
      <c r="I42" s="408"/>
      <c r="J42" s="408"/>
      <c r="K42" s="439"/>
      <c r="L42" s="439"/>
      <c r="M42" s="439"/>
      <c r="N42" s="439"/>
      <c r="O42" s="439"/>
      <c r="P42" s="439"/>
      <c r="Q42" s="439"/>
      <c r="R42" s="439"/>
      <c r="S42" s="439"/>
      <c r="T42" s="440"/>
    </row>
    <row r="43" spans="2:20" ht="45.75" customHeight="1" x14ac:dyDescent="0.2">
      <c r="B43" s="441"/>
      <c r="C43" s="429" t="s">
        <v>344</v>
      </c>
      <c r="D43" s="429"/>
      <c r="E43" s="429"/>
      <c r="F43" s="128"/>
      <c r="G43" s="429" t="s">
        <v>345</v>
      </c>
      <c r="H43" s="429"/>
      <c r="I43" s="429"/>
      <c r="J43" s="128"/>
      <c r="K43" s="429" t="s">
        <v>346</v>
      </c>
      <c r="L43" s="429"/>
      <c r="M43" s="429"/>
      <c r="N43" s="128"/>
      <c r="O43" s="429" t="s">
        <v>349</v>
      </c>
      <c r="P43" s="429"/>
      <c r="Q43" s="453" t="s">
        <v>365</v>
      </c>
      <c r="R43" s="429" t="s">
        <v>349</v>
      </c>
      <c r="S43" s="429"/>
      <c r="T43" s="430" t="s">
        <v>366</v>
      </c>
    </row>
    <row r="44" spans="2:20" ht="22.5" x14ac:dyDescent="0.2">
      <c r="B44" s="962"/>
      <c r="C44" s="130" t="s">
        <v>351</v>
      </c>
      <c r="D44" s="130" t="s">
        <v>352</v>
      </c>
      <c r="E44" s="52" t="s">
        <v>2</v>
      </c>
      <c r="F44" s="52"/>
      <c r="G44" s="130" t="s">
        <v>351</v>
      </c>
      <c r="H44" s="130" t="s">
        <v>352</v>
      </c>
      <c r="I44" s="130" t="s">
        <v>2</v>
      </c>
      <c r="J44" s="130"/>
      <c r="K44" s="130" t="s">
        <v>351</v>
      </c>
      <c r="L44" s="130" t="s">
        <v>352</v>
      </c>
      <c r="M44" s="130" t="s">
        <v>2</v>
      </c>
      <c r="N44" s="130"/>
      <c r="O44" s="52" t="s">
        <v>353</v>
      </c>
      <c r="P44" s="52" t="s">
        <v>354</v>
      </c>
      <c r="Q44" s="454"/>
      <c r="R44" s="52" t="s">
        <v>353</v>
      </c>
      <c r="S44" s="52" t="s">
        <v>354</v>
      </c>
      <c r="T44" s="452"/>
    </row>
    <row r="45" spans="2:20" x14ac:dyDescent="0.2">
      <c r="B45" s="205"/>
      <c r="C45" s="205"/>
      <c r="D45" s="205"/>
      <c r="E45" s="205"/>
      <c r="F45" s="205"/>
      <c r="G45" s="206"/>
      <c r="H45" s="206"/>
      <c r="I45" s="206"/>
      <c r="J45" s="206"/>
      <c r="K45" s="206"/>
      <c r="L45" s="206"/>
      <c r="M45" s="206"/>
      <c r="N45" s="206"/>
      <c r="O45" s="206"/>
      <c r="P45" s="206"/>
      <c r="Q45" s="206"/>
      <c r="R45" s="206"/>
      <c r="S45" s="206"/>
      <c r="T45" s="206"/>
    </row>
    <row r="46" spans="2:20" x14ac:dyDescent="0.2">
      <c r="B46" s="207" t="s">
        <v>2</v>
      </c>
      <c r="C46" s="208">
        <v>30.616338438409354</v>
      </c>
      <c r="D46" s="209">
        <v>22.569227299973576</v>
      </c>
      <c r="E46" s="210">
        <v>53.185565738382969</v>
      </c>
      <c r="F46" s="210"/>
      <c r="G46" s="209">
        <v>21.669269517135874</v>
      </c>
      <c r="H46" s="209">
        <v>11.858460287015143</v>
      </c>
      <c r="I46" s="210">
        <v>33.527729804151036</v>
      </c>
      <c r="J46" s="210"/>
      <c r="K46" s="209">
        <v>52.285607955545231</v>
      </c>
      <c r="L46" s="209">
        <v>34.427687586988732</v>
      </c>
      <c r="M46" s="210">
        <v>86.71329554253397</v>
      </c>
      <c r="N46" s="210"/>
      <c r="O46" s="209">
        <v>33.527729804151036</v>
      </c>
      <c r="P46" s="210">
        <v>33.527729804151036</v>
      </c>
      <c r="Q46" s="211">
        <v>300.02098437008311</v>
      </c>
      <c r="R46" s="209">
        <v>38.665039304964779</v>
      </c>
      <c r="S46" s="210">
        <v>38.665039304964779</v>
      </c>
      <c r="T46" s="212">
        <v>260.15808286644977</v>
      </c>
    </row>
    <row r="47" spans="2:20" x14ac:dyDescent="0.2">
      <c r="B47" s="213"/>
      <c r="C47" s="214"/>
      <c r="D47" s="214"/>
      <c r="E47" s="214"/>
      <c r="F47" s="214"/>
      <c r="G47" s="214"/>
      <c r="H47" s="214"/>
      <c r="I47" s="214"/>
      <c r="J47" s="214"/>
      <c r="K47" s="214"/>
      <c r="L47" s="214"/>
      <c r="M47" s="214"/>
      <c r="N47" s="214"/>
      <c r="O47" s="214"/>
      <c r="P47" s="214"/>
      <c r="Q47" s="214"/>
      <c r="R47" s="214"/>
      <c r="S47" s="214"/>
      <c r="T47" s="214"/>
    </row>
    <row r="48" spans="2:20" x14ac:dyDescent="0.2">
      <c r="B48" s="207" t="s">
        <v>3</v>
      </c>
      <c r="C48" s="214"/>
      <c r="D48" s="214"/>
      <c r="E48" s="214"/>
      <c r="F48" s="214"/>
      <c r="G48" s="214"/>
      <c r="H48" s="214"/>
      <c r="I48" s="214"/>
      <c r="J48" s="214"/>
      <c r="K48" s="214"/>
      <c r="L48" s="214"/>
      <c r="M48" s="214"/>
      <c r="N48" s="214"/>
      <c r="O48" s="214"/>
      <c r="P48" s="214"/>
      <c r="Q48" s="214"/>
      <c r="R48" s="214"/>
      <c r="S48" s="214"/>
      <c r="T48" s="214"/>
    </row>
    <row r="49" spans="2:20" x14ac:dyDescent="0.2">
      <c r="B49" s="215" t="s">
        <v>273</v>
      </c>
      <c r="C49" s="216">
        <v>30.194312559930143</v>
      </c>
      <c r="D49" s="217">
        <v>22.56744374555743</v>
      </c>
      <c r="E49" s="218">
        <v>52.76175630548758</v>
      </c>
      <c r="F49" s="218"/>
      <c r="G49" s="217">
        <v>23.352793584034252</v>
      </c>
      <c r="H49" s="217">
        <v>11.327682326424201</v>
      </c>
      <c r="I49" s="218">
        <v>34.680475910458483</v>
      </c>
      <c r="J49" s="218"/>
      <c r="K49" s="217">
        <v>53.547106143964399</v>
      </c>
      <c r="L49" s="217">
        <v>33.895126071981643</v>
      </c>
      <c r="M49" s="218">
        <v>87.442232215945992</v>
      </c>
      <c r="N49" s="218"/>
      <c r="O49" s="217">
        <v>34.680475910458483</v>
      </c>
      <c r="P49" s="218">
        <v>34.680475910458483</v>
      </c>
      <c r="Q49" s="219">
        <v>255.91794863732338</v>
      </c>
      <c r="R49" s="217">
        <v>39.661013942109896</v>
      </c>
      <c r="S49" s="218">
        <v>39.661013942109896</v>
      </c>
      <c r="T49" s="220">
        <v>223.78036692973382</v>
      </c>
    </row>
    <row r="50" spans="2:20" x14ac:dyDescent="0.2">
      <c r="B50" s="215" t="s">
        <v>216</v>
      </c>
      <c r="C50" s="216">
        <v>20.309907394543504</v>
      </c>
      <c r="D50" s="217">
        <v>23.205077728115345</v>
      </c>
      <c r="E50" s="218">
        <v>43.514985122658857</v>
      </c>
      <c r="F50" s="218"/>
      <c r="G50" s="217">
        <v>18.343971024944427</v>
      </c>
      <c r="H50" s="217">
        <v>15.341253942574742</v>
      </c>
      <c r="I50" s="218">
        <v>33.685224967519169</v>
      </c>
      <c r="J50" s="218"/>
      <c r="K50" s="217">
        <v>38.653878419487924</v>
      </c>
      <c r="L50" s="217">
        <v>38.546331670690073</v>
      </c>
      <c r="M50" s="218">
        <v>77.200210090178018</v>
      </c>
      <c r="N50" s="218"/>
      <c r="O50" s="217">
        <v>33.685224967519169</v>
      </c>
      <c r="P50" s="218">
        <v>33.685224967519169</v>
      </c>
      <c r="Q50" s="219">
        <v>24.108931511537225</v>
      </c>
      <c r="R50" s="217">
        <v>43.633592354439521</v>
      </c>
      <c r="S50" s="218">
        <v>43.633592354439521</v>
      </c>
      <c r="T50" s="220">
        <v>18.612145777403864</v>
      </c>
    </row>
    <row r="51" spans="2:20" x14ac:dyDescent="0.2">
      <c r="B51" s="215" t="s">
        <v>217</v>
      </c>
      <c r="C51" s="216">
        <v>48.44564618398109</v>
      </c>
      <c r="D51" s="217">
        <v>21.825346470323957</v>
      </c>
      <c r="E51" s="218">
        <v>70.270992654305033</v>
      </c>
      <c r="F51" s="218"/>
      <c r="G51" s="217">
        <v>4.1303676389353399</v>
      </c>
      <c r="H51" s="217">
        <v>14.452683692661729</v>
      </c>
      <c r="I51" s="218">
        <v>18.583051331597069</v>
      </c>
      <c r="J51" s="218"/>
      <c r="K51" s="217">
        <v>52.576013822916423</v>
      </c>
      <c r="L51" s="217">
        <v>36.278030162985687</v>
      </c>
      <c r="M51" s="218">
        <v>88.854043985902109</v>
      </c>
      <c r="N51" s="218"/>
      <c r="O51" s="217">
        <v>18.583051331597069</v>
      </c>
      <c r="P51" s="218">
        <v>18.583051331597069</v>
      </c>
      <c r="Q51" s="219">
        <v>19.994104221222425</v>
      </c>
      <c r="R51" s="217">
        <v>20.914131195362952</v>
      </c>
      <c r="S51" s="218">
        <v>20.914131195362952</v>
      </c>
      <c r="T51" s="220">
        <v>17.765570159312084</v>
      </c>
    </row>
    <row r="52" spans="2:20" x14ac:dyDescent="0.2">
      <c r="B52" s="207" t="s">
        <v>218</v>
      </c>
      <c r="C52" s="207"/>
      <c r="D52" s="207"/>
      <c r="E52" s="207"/>
      <c r="F52" s="207"/>
      <c r="G52" s="221"/>
      <c r="H52" s="221"/>
      <c r="I52" s="221"/>
      <c r="J52" s="221"/>
      <c r="K52" s="221"/>
      <c r="L52" s="221"/>
      <c r="M52" s="221"/>
      <c r="N52" s="221"/>
      <c r="O52" s="221"/>
      <c r="P52" s="221"/>
      <c r="Q52" s="221"/>
      <c r="R52" s="221"/>
      <c r="S52" s="221"/>
      <c r="T52" s="221"/>
    </row>
    <row r="53" spans="2:20" x14ac:dyDescent="0.2">
      <c r="B53" s="205" t="s">
        <v>219</v>
      </c>
      <c r="C53" s="216">
        <v>25.16921606584507</v>
      </c>
      <c r="D53" s="217">
        <v>22.175087968119371</v>
      </c>
      <c r="E53" s="218">
        <v>47.344304033964448</v>
      </c>
      <c r="F53" s="218"/>
      <c r="G53" s="217">
        <v>29.606307537324145</v>
      </c>
      <c r="H53" s="217">
        <v>9.7139598247926706</v>
      </c>
      <c r="I53" s="218">
        <v>39.320267362116837</v>
      </c>
      <c r="J53" s="218"/>
      <c r="K53" s="217">
        <v>54.775523603169219</v>
      </c>
      <c r="L53" s="217">
        <v>31.889047792912056</v>
      </c>
      <c r="M53" s="218">
        <v>86.664571396081243</v>
      </c>
      <c r="N53" s="218"/>
      <c r="O53" s="217">
        <v>39.320267362116837</v>
      </c>
      <c r="P53" s="218">
        <v>39.320267362116837</v>
      </c>
      <c r="Q53" s="219">
        <v>180.43625097949536</v>
      </c>
      <c r="R53" s="217">
        <v>45.370636153512187</v>
      </c>
      <c r="S53" s="218">
        <v>45.370636153512187</v>
      </c>
      <c r="T53" s="220">
        <v>156.37430355453716</v>
      </c>
    </row>
    <row r="54" spans="2:20" x14ac:dyDescent="0.2">
      <c r="B54" s="205" t="s">
        <v>220</v>
      </c>
      <c r="C54" s="216">
        <v>41.804290881291422</v>
      </c>
      <c r="D54" s="217">
        <v>18.556353631558057</v>
      </c>
      <c r="E54" s="218">
        <v>60.360644512849497</v>
      </c>
      <c r="F54" s="218"/>
      <c r="G54" s="217">
        <v>9.8293089147067079</v>
      </c>
      <c r="H54" s="217">
        <v>17.296738796414328</v>
      </c>
      <c r="I54" s="218">
        <v>27.126047711121036</v>
      </c>
      <c r="J54" s="218"/>
      <c r="K54" s="217">
        <v>51.633599795998151</v>
      </c>
      <c r="L54" s="217">
        <v>35.853092427972392</v>
      </c>
      <c r="M54" s="218">
        <v>87.486692223970536</v>
      </c>
      <c r="N54" s="218"/>
      <c r="O54" s="217">
        <v>27.126047711121036</v>
      </c>
      <c r="P54" s="218">
        <v>27.126047711121036</v>
      </c>
      <c r="Q54" s="219">
        <v>64.536367419181275</v>
      </c>
      <c r="R54" s="217">
        <v>31.005913038381802</v>
      </c>
      <c r="S54" s="218">
        <v>31.005913038381802</v>
      </c>
      <c r="T54" s="220">
        <v>56.460733136549919</v>
      </c>
    </row>
    <row r="55" spans="2:20" x14ac:dyDescent="0.2">
      <c r="B55" s="205" t="s">
        <v>221</v>
      </c>
      <c r="C55" s="216">
        <v>36.640749906452669</v>
      </c>
      <c r="D55" s="217">
        <v>46.412085230321374</v>
      </c>
      <c r="E55" s="218">
        <v>83.05283513677405</v>
      </c>
      <c r="F55" s="218"/>
      <c r="G55" s="217">
        <v>16.947164863225957</v>
      </c>
      <c r="H55" s="217">
        <v>0</v>
      </c>
      <c r="I55" s="218">
        <v>16.947164863225957</v>
      </c>
      <c r="J55" s="218"/>
      <c r="K55" s="217">
        <v>53.587914769678626</v>
      </c>
      <c r="L55" s="217">
        <v>46.412085230321374</v>
      </c>
      <c r="M55" s="218">
        <v>100</v>
      </c>
      <c r="N55" s="218"/>
      <c r="O55" s="217">
        <v>16.947164863225957</v>
      </c>
      <c r="P55" s="218">
        <v>16.947164863225957</v>
      </c>
      <c r="Q55" s="219">
        <v>6.9054287720067222</v>
      </c>
      <c r="R55" s="217">
        <v>16.947164863225957</v>
      </c>
      <c r="S55" s="218">
        <v>16.947164863225957</v>
      </c>
      <c r="T55" s="220">
        <v>6.9054287720067222</v>
      </c>
    </row>
    <row r="56" spans="2:20" x14ac:dyDescent="0.2">
      <c r="B56" s="205" t="s">
        <v>222</v>
      </c>
      <c r="C56" s="216">
        <v>11.307504885275179</v>
      </c>
      <c r="D56" s="217">
        <v>0</v>
      </c>
      <c r="E56" s="218">
        <v>11.307504885275179</v>
      </c>
      <c r="F56" s="218"/>
      <c r="G56" s="217">
        <v>0</v>
      </c>
      <c r="H56" s="217">
        <v>88.692495114724821</v>
      </c>
      <c r="I56" s="218">
        <v>88.692495114724821</v>
      </c>
      <c r="J56" s="218"/>
      <c r="K56" s="217">
        <v>11.307504885275179</v>
      </c>
      <c r="L56" s="217">
        <v>88.692495114724821</v>
      </c>
      <c r="M56" s="218">
        <v>100</v>
      </c>
      <c r="N56" s="218"/>
      <c r="O56" s="217">
        <v>88.692495114724821</v>
      </c>
      <c r="P56" s="218">
        <v>88.692495114724821</v>
      </c>
      <c r="Q56" s="219">
        <v>0.95277535808658753</v>
      </c>
      <c r="R56" s="217">
        <v>88.692495114724821</v>
      </c>
      <c r="S56" s="218">
        <v>88.692495114724821</v>
      </c>
      <c r="T56" s="220">
        <v>0.95277535808658753</v>
      </c>
    </row>
    <row r="57" spans="2:20" x14ac:dyDescent="0.2">
      <c r="B57" s="205" t="s">
        <v>223</v>
      </c>
      <c r="C57" s="216">
        <v>0</v>
      </c>
      <c r="D57" s="217">
        <v>15.992458853152579</v>
      </c>
      <c r="E57" s="218">
        <v>15.992458853152579</v>
      </c>
      <c r="F57" s="218"/>
      <c r="G57" s="217">
        <v>20.211173695129769</v>
      </c>
      <c r="H57" s="217">
        <v>44.640780987560682</v>
      </c>
      <c r="I57" s="218">
        <v>64.851954682690462</v>
      </c>
      <c r="J57" s="218"/>
      <c r="K57" s="217">
        <v>20.211173695129769</v>
      </c>
      <c r="L57" s="217">
        <v>60.633239840713259</v>
      </c>
      <c r="M57" s="218">
        <v>80.844413535843032</v>
      </c>
      <c r="N57" s="218"/>
      <c r="O57" s="217">
        <v>64.851954682690462</v>
      </c>
      <c r="P57" s="218">
        <v>64.851954682690462</v>
      </c>
      <c r="Q57" s="219">
        <v>1.1742447079745353</v>
      </c>
      <c r="R57" s="217">
        <v>80.218226400934697</v>
      </c>
      <c r="S57" s="218">
        <v>80.218226400934697</v>
      </c>
      <c r="T57" s="220">
        <v>0.94931124763768571</v>
      </c>
    </row>
    <row r="58" spans="2:20" x14ac:dyDescent="0.2">
      <c r="B58" s="205" t="s">
        <v>224</v>
      </c>
      <c r="C58" s="216">
        <v>43.744793585932968</v>
      </c>
      <c r="D58" s="217">
        <v>34.077590267637639</v>
      </c>
      <c r="E58" s="218">
        <v>77.822383853570614</v>
      </c>
      <c r="F58" s="218"/>
      <c r="G58" s="217">
        <v>0</v>
      </c>
      <c r="H58" s="217">
        <v>13.021284941605067</v>
      </c>
      <c r="I58" s="218">
        <v>13.021284941605067</v>
      </c>
      <c r="J58" s="218"/>
      <c r="K58" s="217">
        <v>43.744793585932968</v>
      </c>
      <c r="L58" s="217">
        <v>47.098875209242713</v>
      </c>
      <c r="M58" s="218">
        <v>90.843668795175674</v>
      </c>
      <c r="N58" s="218"/>
      <c r="O58" s="217">
        <v>13.021284941605067</v>
      </c>
      <c r="P58" s="218">
        <v>13.021284941605067</v>
      </c>
      <c r="Q58" s="219">
        <v>10.071277043789671</v>
      </c>
      <c r="R58" s="217">
        <v>14.333728606848792</v>
      </c>
      <c r="S58" s="218">
        <v>14.333728606848792</v>
      </c>
      <c r="T58" s="220">
        <v>9.1491175611048501</v>
      </c>
    </row>
    <row r="59" spans="2:20" x14ac:dyDescent="0.2">
      <c r="B59" s="205" t="s">
        <v>225</v>
      </c>
      <c r="C59" s="216">
        <v>14.202345203751602</v>
      </c>
      <c r="D59" s="217">
        <v>30.400363802691619</v>
      </c>
      <c r="E59" s="218">
        <v>44.60270900644322</v>
      </c>
      <c r="F59" s="218"/>
      <c r="G59" s="217">
        <v>2.9672913180320992</v>
      </c>
      <c r="H59" s="217">
        <v>8.5580900317405622</v>
      </c>
      <c r="I59" s="218">
        <v>11.525381349772662</v>
      </c>
      <c r="J59" s="218"/>
      <c r="K59" s="217">
        <v>17.169636521783701</v>
      </c>
      <c r="L59" s="217">
        <v>38.958453834432184</v>
      </c>
      <c r="M59" s="218">
        <v>56.128090356215893</v>
      </c>
      <c r="N59" s="218"/>
      <c r="O59" s="217">
        <v>11.525381349772662</v>
      </c>
      <c r="P59" s="218">
        <v>11.525381349772662</v>
      </c>
      <c r="Q59" s="219">
        <v>9.2510934324009337</v>
      </c>
      <c r="R59" s="217">
        <v>20.534069975705648</v>
      </c>
      <c r="S59" s="218">
        <v>20.534069975705648</v>
      </c>
      <c r="T59" s="220">
        <v>5.1924620806759485</v>
      </c>
    </row>
    <row r="60" spans="2:20" x14ac:dyDescent="0.2">
      <c r="B60" s="205" t="s">
        <v>226</v>
      </c>
      <c r="C60" s="216">
        <v>21.170996996676564</v>
      </c>
      <c r="D60" s="217">
        <v>25.733227690325933</v>
      </c>
      <c r="E60" s="218">
        <v>46.904224687002497</v>
      </c>
      <c r="F60" s="218"/>
      <c r="G60" s="217">
        <v>40.905276951448805</v>
      </c>
      <c r="H60" s="217">
        <v>7.8459362256626468</v>
      </c>
      <c r="I60" s="218">
        <v>48.751213177111445</v>
      </c>
      <c r="J60" s="218"/>
      <c r="K60" s="217">
        <v>62.076273948125362</v>
      </c>
      <c r="L60" s="217">
        <v>33.57916391598858</v>
      </c>
      <c r="M60" s="218">
        <v>95.655437864113935</v>
      </c>
      <c r="N60" s="218"/>
      <c r="O60" s="217">
        <v>48.751213177111445</v>
      </c>
      <c r="P60" s="218">
        <v>48.751213177111445</v>
      </c>
      <c r="Q60" s="219">
        <v>6.699442435925449</v>
      </c>
      <c r="R60" s="217">
        <v>50.96543831242127</v>
      </c>
      <c r="S60" s="218">
        <v>50.96543831242127</v>
      </c>
      <c r="T60" s="220">
        <v>6.4083809965387486</v>
      </c>
    </row>
    <row r="61" spans="2:20" x14ac:dyDescent="0.2">
      <c r="B61" s="205" t="s">
        <v>227</v>
      </c>
      <c r="C61" s="216">
        <v>39.887363334863835</v>
      </c>
      <c r="D61" s="217">
        <v>22.568104496493827</v>
      </c>
      <c r="E61" s="218">
        <v>62.455467831357659</v>
      </c>
      <c r="F61" s="218"/>
      <c r="G61" s="217">
        <v>5.216209168544041</v>
      </c>
      <c r="H61" s="217">
        <v>18.252181834148168</v>
      </c>
      <c r="I61" s="218">
        <v>23.468391002692208</v>
      </c>
      <c r="J61" s="218"/>
      <c r="K61" s="217">
        <v>45.103572503407875</v>
      </c>
      <c r="L61" s="217">
        <v>40.820286330641991</v>
      </c>
      <c r="M61" s="218">
        <v>85.923858834049867</v>
      </c>
      <c r="N61" s="218"/>
      <c r="O61" s="217">
        <v>23.468391002692208</v>
      </c>
      <c r="P61" s="218">
        <v>23.468391002692208</v>
      </c>
      <c r="Q61" s="219">
        <v>15.83199568430809</v>
      </c>
      <c r="R61" s="217">
        <v>27.31300865807038</v>
      </c>
      <c r="S61" s="218">
        <v>27.31300865807038</v>
      </c>
      <c r="T61" s="220">
        <v>13.60346162239775</v>
      </c>
    </row>
    <row r="62" spans="2:20" x14ac:dyDescent="0.2">
      <c r="B62" s="205" t="s">
        <v>228</v>
      </c>
      <c r="C62" s="216">
        <v>80.999986353294474</v>
      </c>
      <c r="D62" s="217">
        <v>19.000013646705519</v>
      </c>
      <c r="E62" s="218">
        <v>100</v>
      </c>
      <c r="F62" s="218"/>
      <c r="G62" s="217">
        <v>0</v>
      </c>
      <c r="H62" s="217">
        <v>0</v>
      </c>
      <c r="I62" s="218">
        <v>0</v>
      </c>
      <c r="J62" s="218"/>
      <c r="K62" s="217">
        <v>80.999986353294474</v>
      </c>
      <c r="L62" s="217">
        <v>19.000013646705519</v>
      </c>
      <c r="M62" s="218">
        <v>100</v>
      </c>
      <c r="N62" s="218"/>
      <c r="O62" s="217">
        <v>0</v>
      </c>
      <c r="P62" s="218">
        <v>0</v>
      </c>
      <c r="Q62" s="219">
        <v>4.1621085369143298</v>
      </c>
      <c r="R62" s="217">
        <v>0</v>
      </c>
      <c r="S62" s="218">
        <v>0</v>
      </c>
      <c r="T62" s="220">
        <v>4.1621085369143298</v>
      </c>
    </row>
    <row r="63" spans="2:20" x14ac:dyDescent="0.2">
      <c r="B63" s="222" t="s">
        <v>229</v>
      </c>
      <c r="C63" s="214"/>
      <c r="D63" s="214"/>
      <c r="E63" s="214"/>
      <c r="F63" s="214"/>
      <c r="G63" s="214"/>
      <c r="H63" s="214"/>
      <c r="I63" s="214"/>
      <c r="J63" s="214"/>
      <c r="K63" s="214"/>
      <c r="L63" s="214"/>
      <c r="M63" s="214"/>
      <c r="N63" s="214"/>
      <c r="O63" s="214"/>
      <c r="P63" s="214"/>
      <c r="Q63" s="214"/>
      <c r="R63" s="214"/>
      <c r="S63" s="214"/>
      <c r="T63" s="214"/>
    </row>
    <row r="64" spans="2:20" x14ac:dyDescent="0.2">
      <c r="B64" s="213" t="s">
        <v>230</v>
      </c>
      <c r="C64" s="216">
        <v>69.365246665113375</v>
      </c>
      <c r="D64" s="217">
        <v>5.393657323855944</v>
      </c>
      <c r="E64" s="218">
        <v>74.758903988969365</v>
      </c>
      <c r="F64" s="218"/>
      <c r="G64" s="217">
        <v>17.66396227317243</v>
      </c>
      <c r="H64" s="217">
        <v>1.9300126056705913</v>
      </c>
      <c r="I64" s="218">
        <v>19.593974878843024</v>
      </c>
      <c r="J64" s="218"/>
      <c r="K64" s="217">
        <v>87.029208938285805</v>
      </c>
      <c r="L64" s="217">
        <v>7.3236699295265346</v>
      </c>
      <c r="M64" s="218">
        <v>94.35287886781235</v>
      </c>
      <c r="N64" s="218"/>
      <c r="O64" s="217">
        <v>19.593974878843024</v>
      </c>
      <c r="P64" s="218">
        <v>19.593974878843024</v>
      </c>
      <c r="Q64" s="219">
        <v>46.439954131839031</v>
      </c>
      <c r="R64" s="217">
        <v>20.766695318638899</v>
      </c>
      <c r="S64" s="218">
        <v>20.766695318638899</v>
      </c>
      <c r="T64" s="220">
        <v>43.817433668281708</v>
      </c>
    </row>
    <row r="65" spans="2:20" x14ac:dyDescent="0.2">
      <c r="B65" s="213" t="s">
        <v>367</v>
      </c>
      <c r="C65" s="216">
        <v>79.987698954316258</v>
      </c>
      <c r="D65" s="217">
        <v>0</v>
      </c>
      <c r="E65" s="218">
        <v>79.987698954316258</v>
      </c>
      <c r="F65" s="218"/>
      <c r="G65" s="217">
        <v>17.866025518278004</v>
      </c>
      <c r="H65" s="217">
        <v>0</v>
      </c>
      <c r="I65" s="218">
        <v>17.866025518278004</v>
      </c>
      <c r="J65" s="218"/>
      <c r="K65" s="217">
        <v>97.853724472594266</v>
      </c>
      <c r="L65" s="217">
        <v>0</v>
      </c>
      <c r="M65" s="218">
        <v>97.853724472594266</v>
      </c>
      <c r="N65" s="218"/>
      <c r="O65" s="217">
        <v>17.866025518278004</v>
      </c>
      <c r="P65" s="218">
        <v>17.866025518278004</v>
      </c>
      <c r="Q65" s="219">
        <v>27.241845489677189</v>
      </c>
      <c r="R65" s="217">
        <v>18.257890146308856</v>
      </c>
      <c r="S65" s="218">
        <v>18.257890146308856</v>
      </c>
      <c r="T65" s="220">
        <v>26.657160426718562</v>
      </c>
    </row>
    <row r="66" spans="2:20" x14ac:dyDescent="0.2">
      <c r="B66" s="213" t="s">
        <v>368</v>
      </c>
      <c r="C66" s="216">
        <v>54.292136632366656</v>
      </c>
      <c r="D66" s="217">
        <v>13.047181021396794</v>
      </c>
      <c r="E66" s="218">
        <v>67.339317653763445</v>
      </c>
      <c r="F66" s="218"/>
      <c r="G66" s="217">
        <v>17.37723737725117</v>
      </c>
      <c r="H66" s="217">
        <v>4.6686732819280738</v>
      </c>
      <c r="I66" s="218">
        <v>22.045910659179246</v>
      </c>
      <c r="J66" s="218"/>
      <c r="K66" s="217">
        <v>71.669374009617826</v>
      </c>
      <c r="L66" s="217">
        <v>17.715854303324871</v>
      </c>
      <c r="M66" s="218">
        <v>89.385228312942687</v>
      </c>
      <c r="N66" s="218"/>
      <c r="O66" s="217">
        <v>22.045910659179246</v>
      </c>
      <c r="P66" s="218">
        <v>22.045910659179246</v>
      </c>
      <c r="Q66" s="219">
        <v>19.198108642161841</v>
      </c>
      <c r="R66" s="217">
        <v>24.663930579217496</v>
      </c>
      <c r="S66" s="218">
        <v>24.663930579217496</v>
      </c>
      <c r="T66" s="220">
        <v>17.160273241563146</v>
      </c>
    </row>
    <row r="67" spans="2:20" x14ac:dyDescent="0.2">
      <c r="B67" s="213" t="s">
        <v>233</v>
      </c>
      <c r="C67" s="216">
        <v>45.987476275386022</v>
      </c>
      <c r="D67" s="217">
        <v>13.350803147865651</v>
      </c>
      <c r="E67" s="218">
        <v>59.33827942325167</v>
      </c>
      <c r="F67" s="218"/>
      <c r="G67" s="217">
        <v>22.785064826200902</v>
      </c>
      <c r="H67" s="217">
        <v>3.084525496896604</v>
      </c>
      <c r="I67" s="218">
        <v>25.869590323097515</v>
      </c>
      <c r="J67" s="218"/>
      <c r="K67" s="217">
        <v>68.772541101586924</v>
      </c>
      <c r="L67" s="217">
        <v>16.435328644762251</v>
      </c>
      <c r="M67" s="218">
        <v>85.207869746349218</v>
      </c>
      <c r="N67" s="218"/>
      <c r="O67" s="217">
        <v>25.869590323097515</v>
      </c>
      <c r="P67" s="218">
        <v>25.869590323097515</v>
      </c>
      <c r="Q67" s="219">
        <v>57.061520422849469</v>
      </c>
      <c r="R67" s="217">
        <v>30.360564581777869</v>
      </c>
      <c r="S67" s="218">
        <v>30.360564581777869</v>
      </c>
      <c r="T67" s="220">
        <v>48.620905997188011</v>
      </c>
    </row>
    <row r="68" spans="2:20" x14ac:dyDescent="0.2">
      <c r="B68" s="213" t="s">
        <v>234</v>
      </c>
      <c r="C68" s="216">
        <v>24.717620433637727</v>
      </c>
      <c r="D68" s="217">
        <v>20.053434606145657</v>
      </c>
      <c r="E68" s="218">
        <v>44.771055039783413</v>
      </c>
      <c r="F68" s="218"/>
      <c r="G68" s="217">
        <v>29.067839310647969</v>
      </c>
      <c r="H68" s="217">
        <v>9.8912230065339219</v>
      </c>
      <c r="I68" s="218">
        <v>38.959062317181889</v>
      </c>
      <c r="J68" s="218"/>
      <c r="K68" s="217">
        <v>53.785459744285696</v>
      </c>
      <c r="L68" s="217">
        <v>29.944657612679606</v>
      </c>
      <c r="M68" s="218">
        <v>83.730117356965323</v>
      </c>
      <c r="N68" s="218"/>
      <c r="O68" s="217">
        <v>38.959062317181889</v>
      </c>
      <c r="P68" s="218">
        <v>38.959062317181889</v>
      </c>
      <c r="Q68" s="219">
        <v>53.919624317421807</v>
      </c>
      <c r="R68" s="217">
        <v>46.529329645016894</v>
      </c>
      <c r="S68" s="218">
        <v>46.529329645016894</v>
      </c>
      <c r="T68" s="220">
        <v>45.146964719412075</v>
      </c>
    </row>
    <row r="69" spans="2:20" x14ac:dyDescent="0.2">
      <c r="B69" s="213" t="s">
        <v>235</v>
      </c>
      <c r="C69" s="216">
        <v>15.169455084934119</v>
      </c>
      <c r="D69" s="217">
        <v>12.749117262810348</v>
      </c>
      <c r="E69" s="218">
        <v>27.918572347744469</v>
      </c>
      <c r="F69" s="218"/>
      <c r="G69" s="217">
        <v>43.23417999794011</v>
      </c>
      <c r="H69" s="217">
        <v>15.531928093727975</v>
      </c>
      <c r="I69" s="218">
        <v>58.766108091668094</v>
      </c>
      <c r="J69" s="218"/>
      <c r="K69" s="217">
        <v>58.403635082874231</v>
      </c>
      <c r="L69" s="217">
        <v>28.281045356538321</v>
      </c>
      <c r="M69" s="218">
        <v>86.684680439412574</v>
      </c>
      <c r="N69" s="218"/>
      <c r="O69" s="217">
        <v>58.766108091668094</v>
      </c>
      <c r="P69" s="218">
        <v>58.766108091668094</v>
      </c>
      <c r="Q69" s="219">
        <v>50.281798687629895</v>
      </c>
      <c r="R69" s="217">
        <v>67.792956948998722</v>
      </c>
      <c r="S69" s="218">
        <v>67.792956948998722</v>
      </c>
      <c r="T69" s="220">
        <v>43.58661651156072</v>
      </c>
    </row>
    <row r="70" spans="2:20" x14ac:dyDescent="0.2">
      <c r="B70" s="213" t="s">
        <v>236</v>
      </c>
      <c r="C70" s="216">
        <v>22.381524708725404</v>
      </c>
      <c r="D70" s="217">
        <v>34.87530674774537</v>
      </c>
      <c r="E70" s="218">
        <v>57.256831456470778</v>
      </c>
      <c r="F70" s="218"/>
      <c r="G70" s="217">
        <v>14.392563402977617</v>
      </c>
      <c r="H70" s="217">
        <v>20.730007220857324</v>
      </c>
      <c r="I70" s="218">
        <v>35.122570623834946</v>
      </c>
      <c r="J70" s="218"/>
      <c r="K70" s="217">
        <v>36.774088111703023</v>
      </c>
      <c r="L70" s="217">
        <v>55.605313968602715</v>
      </c>
      <c r="M70" s="218">
        <v>92.379402080305752</v>
      </c>
      <c r="N70" s="218"/>
      <c r="O70" s="217">
        <v>35.122570623834946</v>
      </c>
      <c r="P70" s="218">
        <v>35.122570623834946</v>
      </c>
      <c r="Q70" s="219">
        <v>44.436296933737509</v>
      </c>
      <c r="R70" s="217">
        <v>38.019915514610901</v>
      </c>
      <c r="S70" s="218">
        <v>38.019915514610901</v>
      </c>
      <c r="T70" s="220">
        <v>41.049985414015943</v>
      </c>
    </row>
    <row r="71" spans="2:20" x14ac:dyDescent="0.2">
      <c r="B71" s="213" t="s">
        <v>237</v>
      </c>
      <c r="C71" s="216">
        <v>7.2667080744170187</v>
      </c>
      <c r="D71" s="217">
        <v>41.365220188315995</v>
      </c>
      <c r="E71" s="218">
        <v>48.63192826273302</v>
      </c>
      <c r="F71" s="218"/>
      <c r="G71" s="217">
        <v>0</v>
      </c>
      <c r="H71" s="217">
        <v>34.005746996157391</v>
      </c>
      <c r="I71" s="218">
        <v>34.005746996157391</v>
      </c>
      <c r="J71" s="218"/>
      <c r="K71" s="217">
        <v>7.2667080744170187</v>
      </c>
      <c r="L71" s="217">
        <v>75.370967184473372</v>
      </c>
      <c r="M71" s="218">
        <v>82.637675258890411</v>
      </c>
      <c r="N71" s="218"/>
      <c r="O71" s="217">
        <v>34.005746996157391</v>
      </c>
      <c r="P71" s="218">
        <v>34.005746996157391</v>
      </c>
      <c r="Q71" s="219">
        <v>30.318972013567357</v>
      </c>
      <c r="R71" s="217">
        <v>41.150415823803016</v>
      </c>
      <c r="S71" s="218">
        <v>41.150415823803016</v>
      </c>
      <c r="T71" s="220">
        <v>25.054893634405662</v>
      </c>
    </row>
    <row r="72" spans="2:20" x14ac:dyDescent="0.2">
      <c r="B72" s="213" t="s">
        <v>238</v>
      </c>
      <c r="C72" s="216">
        <v>1.6925709226388368</v>
      </c>
      <c r="D72" s="217">
        <v>70.19037764918869</v>
      </c>
      <c r="E72" s="218">
        <v>71.882948571827498</v>
      </c>
      <c r="F72" s="218"/>
      <c r="G72" s="217">
        <v>0</v>
      </c>
      <c r="H72" s="217">
        <v>1.4611071602259587</v>
      </c>
      <c r="I72" s="218">
        <v>1.4611071602259587</v>
      </c>
      <c r="J72" s="218"/>
      <c r="K72" s="217">
        <v>1.6925709226388368</v>
      </c>
      <c r="L72" s="217">
        <v>71.65148480941464</v>
      </c>
      <c r="M72" s="218">
        <v>73.344055732053462</v>
      </c>
      <c r="N72" s="218"/>
      <c r="O72" s="217">
        <v>1.4611071602259587</v>
      </c>
      <c r="P72" s="218">
        <v>1.4611071602259587</v>
      </c>
      <c r="Q72" s="219">
        <v>17.562817863037814</v>
      </c>
      <c r="R72" s="217">
        <v>1.9921275768602102</v>
      </c>
      <c r="S72" s="218">
        <v>1.9921275768602102</v>
      </c>
      <c r="T72" s="220">
        <v>12.881282921585496</v>
      </c>
    </row>
    <row r="77" spans="2:20" x14ac:dyDescent="0.2">
      <c r="B77" s="297"/>
      <c r="C77" s="252" t="s">
        <v>621</v>
      </c>
      <c r="D77" s="297"/>
      <c r="E77" s="297"/>
    </row>
    <row r="78" spans="2:20" x14ac:dyDescent="0.2">
      <c r="B78" s="33" t="s">
        <v>135</v>
      </c>
      <c r="C78" s="967">
        <v>2006</v>
      </c>
      <c r="D78" s="967">
        <v>2010</v>
      </c>
      <c r="E78" s="967">
        <v>2018</v>
      </c>
    </row>
    <row r="79" spans="2:20" ht="29.25" customHeight="1" x14ac:dyDescent="0.2">
      <c r="B79" s="202" t="s">
        <v>136</v>
      </c>
      <c r="C79" s="965">
        <v>18.399999999999999</v>
      </c>
      <c r="D79" s="965">
        <v>16.899999999999999</v>
      </c>
      <c r="E79" s="966">
        <v>28.432334446611051</v>
      </c>
    </row>
    <row r="80" spans="2:20" x14ac:dyDescent="0.2">
      <c r="B80" s="668" t="s">
        <v>137</v>
      </c>
      <c r="C80" s="668"/>
      <c r="D80" s="668"/>
      <c r="E80" s="668"/>
    </row>
  </sheetData>
  <mergeCells count="23">
    <mergeCell ref="B2:N2"/>
    <mergeCell ref="B3:N3"/>
    <mergeCell ref="B5:T5"/>
    <mergeCell ref="R43:S43"/>
    <mergeCell ref="T43:T44"/>
    <mergeCell ref="C43:E43"/>
    <mergeCell ref="G43:I43"/>
    <mergeCell ref="K43:M43"/>
    <mergeCell ref="O43:P43"/>
    <mergeCell ref="Q43:Q44"/>
    <mergeCell ref="B6:T6"/>
    <mergeCell ref="B7:T7"/>
    <mergeCell ref="B8:B9"/>
    <mergeCell ref="C8:E8"/>
    <mergeCell ref="G8:I8"/>
    <mergeCell ref="K8:M8"/>
    <mergeCell ref="O8:P8"/>
    <mergeCell ref="Q8:Q9"/>
    <mergeCell ref="R8:S8"/>
    <mergeCell ref="T8:T9"/>
    <mergeCell ref="B41:T41"/>
    <mergeCell ref="B42:T42"/>
    <mergeCell ref="B43:B4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X74"/>
  <sheetViews>
    <sheetView workbookViewId="0">
      <selection activeCell="H54" sqref="H54"/>
    </sheetView>
  </sheetViews>
  <sheetFormatPr defaultRowHeight="12.75" x14ac:dyDescent="0.2"/>
  <cols>
    <col min="2" max="2" width="40.33203125" customWidth="1"/>
    <col min="3" max="3" width="16.1640625" customWidth="1"/>
    <col min="4" max="4" width="17" customWidth="1"/>
    <col min="5" max="6" width="10" customWidth="1"/>
    <col min="7" max="7" width="12.1640625" customWidth="1"/>
    <col min="8" max="8" width="10" style="7" customWidth="1"/>
    <col min="9" max="24" width="10" customWidth="1"/>
  </cols>
  <sheetData>
    <row r="2" spans="2:24" ht="24" customHeight="1" x14ac:dyDescent="0.2">
      <c r="B2" s="396" t="s">
        <v>28</v>
      </c>
      <c r="C2" s="396"/>
      <c r="D2" s="396"/>
      <c r="E2" s="396"/>
      <c r="F2" s="396"/>
      <c r="G2" s="396"/>
      <c r="H2" s="396"/>
    </row>
    <row r="3" spans="2:24" ht="15.75" x14ac:dyDescent="0.2">
      <c r="B3" s="395" t="s">
        <v>289</v>
      </c>
      <c r="C3" s="395"/>
      <c r="D3" s="395"/>
      <c r="E3" s="395"/>
      <c r="F3" s="395"/>
      <c r="G3" s="395"/>
      <c r="H3" s="395"/>
    </row>
    <row r="4" spans="2:24" ht="15.75" x14ac:dyDescent="0.2">
      <c r="B4" s="244"/>
      <c r="C4" s="244"/>
      <c r="D4" s="244"/>
      <c r="E4" s="244"/>
      <c r="F4" s="244"/>
      <c r="G4" s="244"/>
      <c r="H4" s="244"/>
    </row>
    <row r="5" spans="2:24" ht="15.75" x14ac:dyDescent="0.2">
      <c r="B5" s="244"/>
      <c r="C5" s="244"/>
      <c r="D5" s="244"/>
      <c r="E5" s="244"/>
      <c r="F5" s="244"/>
      <c r="G5" s="244"/>
      <c r="H5" s="244"/>
    </row>
    <row r="6" spans="2:24" ht="15.75" x14ac:dyDescent="0.25">
      <c r="B6" s="968" t="s">
        <v>495</v>
      </c>
      <c r="C6" s="969"/>
      <c r="D6" s="969"/>
      <c r="E6" s="969"/>
      <c r="F6" s="969"/>
      <c r="G6" s="969"/>
      <c r="H6" s="969"/>
      <c r="I6" s="969"/>
      <c r="J6" s="969"/>
      <c r="K6" s="969"/>
      <c r="L6" s="969"/>
      <c r="M6" s="969"/>
      <c r="N6" s="969"/>
      <c r="O6" s="969"/>
      <c r="P6" s="969"/>
      <c r="Q6" s="969"/>
      <c r="R6" s="969"/>
      <c r="S6" s="969"/>
      <c r="T6" s="969"/>
      <c r="U6" s="969"/>
      <c r="V6" s="969"/>
      <c r="W6" s="969"/>
      <c r="X6" s="970"/>
    </row>
    <row r="7" spans="2:24" ht="15" x14ac:dyDescent="0.25">
      <c r="B7" s="474" t="s">
        <v>682</v>
      </c>
      <c r="C7" s="475"/>
      <c r="D7" s="475"/>
      <c r="E7" s="475"/>
      <c r="F7" s="475"/>
      <c r="G7" s="475"/>
      <c r="H7" s="475"/>
      <c r="I7" s="475"/>
      <c r="J7" s="475"/>
      <c r="K7" s="475"/>
      <c r="L7" s="475"/>
      <c r="M7" s="475"/>
      <c r="N7" s="475"/>
      <c r="O7" s="475"/>
      <c r="P7" s="475"/>
      <c r="Q7" s="475"/>
      <c r="R7" s="475"/>
      <c r="S7" s="475"/>
      <c r="T7" s="475"/>
      <c r="U7" s="475"/>
      <c r="V7" s="475"/>
      <c r="W7" s="475"/>
      <c r="X7" s="476"/>
    </row>
    <row r="8" spans="2:24" x14ac:dyDescent="0.2">
      <c r="B8" s="33" t="s">
        <v>135</v>
      </c>
      <c r="C8" s="33">
        <v>2000</v>
      </c>
      <c r="D8" s="33">
        <v>2001</v>
      </c>
      <c r="E8" s="33">
        <v>2002</v>
      </c>
      <c r="F8" s="33">
        <v>2003</v>
      </c>
      <c r="G8" s="33">
        <v>2004</v>
      </c>
      <c r="H8" s="124">
        <v>2005</v>
      </c>
      <c r="I8" s="33">
        <v>2006</v>
      </c>
      <c r="J8" s="33">
        <v>2007</v>
      </c>
      <c r="K8" s="33">
        <v>2008</v>
      </c>
      <c r="L8" s="33">
        <v>2009</v>
      </c>
      <c r="M8" s="33">
        <v>2010</v>
      </c>
      <c r="N8" s="33">
        <v>2011</v>
      </c>
      <c r="O8" s="33">
        <v>2012</v>
      </c>
      <c r="P8" s="33">
        <v>2013</v>
      </c>
      <c r="Q8" s="33">
        <v>2014</v>
      </c>
      <c r="R8" s="33">
        <v>2015</v>
      </c>
      <c r="S8" s="33">
        <v>2016</v>
      </c>
      <c r="T8" s="33">
        <v>2017</v>
      </c>
      <c r="U8" s="33">
        <v>2018</v>
      </c>
      <c r="V8" s="33">
        <v>2019</v>
      </c>
      <c r="W8" s="33">
        <v>2020</v>
      </c>
      <c r="X8" s="33">
        <v>2021</v>
      </c>
    </row>
    <row r="9" spans="2:24" ht="21" customHeight="1" x14ac:dyDescent="0.25">
      <c r="B9" s="34" t="s">
        <v>622</v>
      </c>
      <c r="C9" s="35">
        <v>89.94</v>
      </c>
      <c r="D9" s="10">
        <v>88.11</v>
      </c>
      <c r="E9" s="10">
        <v>91.14</v>
      </c>
      <c r="F9" s="10">
        <v>84.42</v>
      </c>
      <c r="G9" s="10">
        <v>76.81</v>
      </c>
      <c r="H9" s="3">
        <v>74.239999999999995</v>
      </c>
      <c r="I9" s="10">
        <v>79.180000000000007</v>
      </c>
      <c r="J9" s="10">
        <v>82.41</v>
      </c>
      <c r="K9" s="10">
        <v>84.08</v>
      </c>
      <c r="L9" s="10">
        <v>80.680000000000007</v>
      </c>
      <c r="M9" s="10">
        <v>79.13</v>
      </c>
      <c r="N9" s="10">
        <v>77.81</v>
      </c>
      <c r="O9" s="10">
        <v>82.54</v>
      </c>
      <c r="P9" s="10">
        <v>79.319999999999993</v>
      </c>
      <c r="Q9" s="10">
        <v>81.73</v>
      </c>
      <c r="R9" s="10">
        <v>78.91</v>
      </c>
      <c r="S9" s="242">
        <v>75.89</v>
      </c>
      <c r="T9" s="243">
        <v>72.38</v>
      </c>
      <c r="U9" s="243">
        <v>73.84</v>
      </c>
      <c r="V9" s="243">
        <v>75.87</v>
      </c>
      <c r="W9" s="1"/>
      <c r="X9" s="1"/>
    </row>
    <row r="10" spans="2:24" ht="14.25" x14ac:dyDescent="0.2">
      <c r="B10" s="972" t="s">
        <v>138</v>
      </c>
      <c r="C10" s="971"/>
      <c r="D10" s="971"/>
      <c r="E10" s="971"/>
      <c r="F10" s="971"/>
      <c r="G10" s="971"/>
      <c r="H10" s="971"/>
      <c r="I10" s="971"/>
      <c r="J10" s="971"/>
      <c r="P10" s="239"/>
      <c r="Q10" s="239"/>
      <c r="R10" s="240"/>
      <c r="S10" s="240"/>
      <c r="T10" s="241"/>
      <c r="U10" s="241"/>
      <c r="V10" s="241"/>
    </row>
    <row r="12" spans="2:24" ht="15.75" x14ac:dyDescent="0.25">
      <c r="B12" s="462" t="s">
        <v>623</v>
      </c>
      <c r="C12" s="463"/>
      <c r="D12" s="463"/>
      <c r="E12" s="463"/>
      <c r="F12" s="464"/>
      <c r="G12" s="47"/>
    </row>
    <row r="13" spans="2:24" ht="15.75" x14ac:dyDescent="0.25">
      <c r="B13" s="983"/>
      <c r="C13" s="986" t="s">
        <v>625</v>
      </c>
      <c r="D13" s="977">
        <v>2017</v>
      </c>
      <c r="E13" s="977">
        <v>2018</v>
      </c>
      <c r="F13" s="987">
        <v>2019</v>
      </c>
      <c r="L13" s="31"/>
    </row>
    <row r="14" spans="2:24" ht="15.75" customHeight="1" x14ac:dyDescent="0.2">
      <c r="B14" s="981" t="s">
        <v>686</v>
      </c>
      <c r="C14" s="974" t="s">
        <v>263</v>
      </c>
      <c r="D14" s="975">
        <v>57.72</v>
      </c>
      <c r="E14" s="975">
        <v>53.91</v>
      </c>
      <c r="F14" s="976">
        <v>57.26</v>
      </c>
    </row>
    <row r="15" spans="2:24" x14ac:dyDescent="0.2">
      <c r="B15" s="982"/>
      <c r="C15" s="974" t="s">
        <v>461</v>
      </c>
      <c r="D15" s="975">
        <v>103.46</v>
      </c>
      <c r="E15" s="975">
        <v>105.65</v>
      </c>
      <c r="F15" s="976">
        <v>109.18</v>
      </c>
    </row>
    <row r="16" spans="2:24" x14ac:dyDescent="0.2">
      <c r="B16" s="982"/>
      <c r="C16" s="974" t="s">
        <v>462</v>
      </c>
      <c r="D16" s="975">
        <v>111.82</v>
      </c>
      <c r="E16" s="975">
        <v>113.13</v>
      </c>
      <c r="F16" s="976">
        <v>111.88</v>
      </c>
    </row>
    <row r="17" spans="2:8" x14ac:dyDescent="0.2">
      <c r="B17" s="982"/>
      <c r="C17" s="974" t="s">
        <v>463</v>
      </c>
      <c r="D17" s="975">
        <v>95.56</v>
      </c>
      <c r="E17" s="975">
        <v>93.84</v>
      </c>
      <c r="F17" s="976">
        <v>93.45</v>
      </c>
    </row>
    <row r="18" spans="2:8" x14ac:dyDescent="0.2">
      <c r="B18" s="982"/>
      <c r="C18" s="974" t="s">
        <v>464</v>
      </c>
      <c r="D18" s="975">
        <v>54.03</v>
      </c>
      <c r="E18" s="975">
        <v>51.15</v>
      </c>
      <c r="F18" s="976">
        <v>59.24</v>
      </c>
    </row>
    <row r="19" spans="2:8" x14ac:dyDescent="0.2">
      <c r="B19" s="982"/>
      <c r="C19" s="974" t="s">
        <v>465</v>
      </c>
      <c r="D19" s="975">
        <v>13.71</v>
      </c>
      <c r="E19" s="975">
        <v>16.309999999999999</v>
      </c>
      <c r="F19" s="976">
        <v>15.08</v>
      </c>
    </row>
    <row r="20" spans="2:8" ht="21" customHeight="1" x14ac:dyDescent="0.2">
      <c r="B20" s="965" t="s">
        <v>684</v>
      </c>
      <c r="C20" s="977" t="s">
        <v>466</v>
      </c>
      <c r="D20" s="354">
        <v>72.38</v>
      </c>
      <c r="E20" s="354">
        <v>73.84</v>
      </c>
      <c r="F20" s="978">
        <v>75.87</v>
      </c>
    </row>
    <row r="21" spans="2:8" ht="21.75" customHeight="1" x14ac:dyDescent="0.2">
      <c r="B21" s="965" t="s">
        <v>683</v>
      </c>
      <c r="C21" s="977" t="s">
        <v>467</v>
      </c>
      <c r="D21" s="354">
        <v>2.12</v>
      </c>
      <c r="E21" s="354">
        <v>2.17</v>
      </c>
      <c r="F21" s="978">
        <v>2.23</v>
      </c>
    </row>
    <row r="22" spans="2:8" ht="20.25" customHeight="1" x14ac:dyDescent="0.2">
      <c r="B22" s="984" t="s">
        <v>624</v>
      </c>
      <c r="C22" s="979" t="s">
        <v>468</v>
      </c>
      <c r="D22" s="980">
        <v>1.06</v>
      </c>
      <c r="E22" s="980">
        <v>1.06</v>
      </c>
      <c r="F22" s="985">
        <v>1.08</v>
      </c>
    </row>
    <row r="23" spans="2:8" x14ac:dyDescent="0.2">
      <c r="B23" s="973" t="s">
        <v>626</v>
      </c>
      <c r="C23" s="196"/>
      <c r="D23" s="196"/>
      <c r="E23" s="196"/>
      <c r="F23" s="196"/>
    </row>
    <row r="28" spans="2:8" x14ac:dyDescent="0.2">
      <c r="B28" s="458" t="s">
        <v>685</v>
      </c>
      <c r="C28" s="459"/>
      <c r="D28" s="459"/>
      <c r="E28" s="459"/>
      <c r="F28" s="460"/>
      <c r="G28" s="7"/>
      <c r="H28"/>
    </row>
    <row r="29" spans="2:8" ht="15.75" customHeight="1" x14ac:dyDescent="0.2">
      <c r="B29" s="75" t="s">
        <v>318</v>
      </c>
      <c r="C29" s="76"/>
      <c r="D29" s="76"/>
      <c r="E29" s="76"/>
      <c r="F29" s="77"/>
      <c r="G29" s="7"/>
      <c r="H29"/>
    </row>
    <row r="30" spans="2:8" ht="48.75" customHeight="1" x14ac:dyDescent="0.2">
      <c r="B30" s="407" t="s">
        <v>319</v>
      </c>
      <c r="C30" s="408"/>
      <c r="D30" s="408"/>
      <c r="E30" s="408"/>
      <c r="F30" s="461"/>
      <c r="G30" s="7"/>
      <c r="H30"/>
    </row>
    <row r="31" spans="2:8" x14ac:dyDescent="0.2">
      <c r="B31" s="102"/>
      <c r="C31" s="98" t="s">
        <v>3</v>
      </c>
      <c r="D31" s="98"/>
      <c r="E31" s="98"/>
      <c r="F31" s="106" t="s">
        <v>2</v>
      </c>
      <c r="G31" s="7"/>
      <c r="H31"/>
    </row>
    <row r="32" spans="2:8" ht="22.5" x14ac:dyDescent="0.2">
      <c r="B32" s="101"/>
      <c r="C32" s="103" t="s">
        <v>4</v>
      </c>
      <c r="D32" s="103" t="s">
        <v>320</v>
      </c>
      <c r="E32" s="103" t="s">
        <v>321</v>
      </c>
      <c r="F32" s="104"/>
      <c r="G32" s="7"/>
      <c r="H32"/>
    </row>
    <row r="33" spans="2:8" x14ac:dyDescent="0.2">
      <c r="B33" s="102"/>
      <c r="C33" s="105"/>
      <c r="D33" s="105"/>
      <c r="E33" s="105"/>
      <c r="F33" s="106"/>
      <c r="G33" s="7"/>
      <c r="H33"/>
    </row>
    <row r="34" spans="2:8" x14ac:dyDescent="0.2">
      <c r="B34" s="84" t="s">
        <v>322</v>
      </c>
      <c r="C34" s="107"/>
      <c r="D34" s="107"/>
      <c r="E34" s="107"/>
      <c r="F34" s="108"/>
      <c r="G34" s="7"/>
      <c r="H34"/>
    </row>
    <row r="35" spans="2:8" x14ac:dyDescent="0.2">
      <c r="B35" s="61" t="s">
        <v>323</v>
      </c>
      <c r="C35" s="109">
        <v>51.763325914463117</v>
      </c>
      <c r="D35" s="110">
        <v>79.461577718515372</v>
      </c>
      <c r="E35" s="110">
        <v>159.13119676098808</v>
      </c>
      <c r="F35" s="111">
        <v>64.487619034640616</v>
      </c>
      <c r="G35" s="7"/>
      <c r="H35"/>
    </row>
    <row r="36" spans="2:8" x14ac:dyDescent="0.2">
      <c r="B36" s="61" t="s">
        <v>324</v>
      </c>
      <c r="C36" s="112">
        <v>131.12650089631217</v>
      </c>
      <c r="D36" s="113">
        <v>159.24424306277697</v>
      </c>
      <c r="E36" s="113">
        <v>239.33824939158674</v>
      </c>
      <c r="F36" s="114">
        <v>144.12787923534677</v>
      </c>
      <c r="G36" s="7"/>
      <c r="H36"/>
    </row>
    <row r="37" spans="2:8" x14ac:dyDescent="0.2">
      <c r="B37" s="61" t="s">
        <v>325</v>
      </c>
      <c r="C37" s="112">
        <v>122.63151530963013</v>
      </c>
      <c r="D37" s="113">
        <v>164.65153784076199</v>
      </c>
      <c r="E37" s="113">
        <v>201.25582268731557</v>
      </c>
      <c r="F37" s="114">
        <v>135.19770251244839</v>
      </c>
      <c r="G37" s="7"/>
      <c r="H37"/>
    </row>
    <row r="38" spans="2:8" x14ac:dyDescent="0.2">
      <c r="B38" s="61" t="s">
        <v>326</v>
      </c>
      <c r="C38" s="112">
        <v>110.58420711724629</v>
      </c>
      <c r="D38" s="113">
        <v>119.42377115509979</v>
      </c>
      <c r="E38" s="113">
        <v>195.68921268868715</v>
      </c>
      <c r="F38" s="114">
        <v>117.90214853586997</v>
      </c>
      <c r="G38" s="7"/>
      <c r="H38"/>
    </row>
    <row r="39" spans="2:8" x14ac:dyDescent="0.2">
      <c r="B39" s="61" t="s">
        <v>327</v>
      </c>
      <c r="C39" s="112">
        <v>64.422885375054435</v>
      </c>
      <c r="D39" s="113">
        <v>75.117115555922581</v>
      </c>
      <c r="E39" s="113">
        <v>171.48003663125809</v>
      </c>
      <c r="F39" s="114">
        <v>74.680090662876808</v>
      </c>
      <c r="G39" s="7"/>
      <c r="H39"/>
    </row>
    <row r="40" spans="2:8" x14ac:dyDescent="0.2">
      <c r="B40" s="61" t="s">
        <v>328</v>
      </c>
      <c r="C40" s="112">
        <v>17.479326236171246</v>
      </c>
      <c r="D40" s="113">
        <v>19.561892735477748</v>
      </c>
      <c r="E40" s="113">
        <v>70.058905279546522</v>
      </c>
      <c r="F40" s="114">
        <v>21.973516875114136</v>
      </c>
      <c r="G40" s="7"/>
      <c r="H40"/>
    </row>
    <row r="41" spans="2:8" x14ac:dyDescent="0.2">
      <c r="B41" s="61" t="s">
        <v>329</v>
      </c>
      <c r="C41" s="112">
        <v>0.73725225126078553</v>
      </c>
      <c r="D41" s="113">
        <v>1.4397534934010505</v>
      </c>
      <c r="E41" s="113">
        <v>0</v>
      </c>
      <c r="F41" s="114">
        <v>0.79966996475904317</v>
      </c>
      <c r="G41" s="7"/>
      <c r="H41"/>
    </row>
    <row r="42" spans="2:8" x14ac:dyDescent="0.2">
      <c r="B42" s="95"/>
      <c r="C42" s="107"/>
      <c r="D42" s="107"/>
      <c r="E42" s="107"/>
      <c r="F42" s="108"/>
      <c r="G42" s="7"/>
      <c r="H42"/>
    </row>
    <row r="43" spans="2:8" x14ac:dyDescent="0.2">
      <c r="B43" s="95" t="s">
        <v>330</v>
      </c>
      <c r="C43" s="115">
        <v>2.4937250655006906</v>
      </c>
      <c r="D43" s="116">
        <v>3.0944994578097775</v>
      </c>
      <c r="E43" s="116">
        <v>5.1847671171969107</v>
      </c>
      <c r="F43" s="117">
        <v>2.7958431341052785</v>
      </c>
      <c r="G43" s="7"/>
      <c r="H43"/>
    </row>
    <row r="44" spans="2:8" x14ac:dyDescent="0.2">
      <c r="B44" s="95" t="s">
        <v>331</v>
      </c>
      <c r="C44" s="115">
        <v>75.163548947738263</v>
      </c>
      <c r="D44" s="116">
        <v>92.435690514832672</v>
      </c>
      <c r="E44" s="116">
        <v>156.51494792882289</v>
      </c>
      <c r="F44" s="117">
        <v>84.13982216429055</v>
      </c>
      <c r="G44" s="7"/>
      <c r="H44"/>
    </row>
    <row r="45" spans="2:8" x14ac:dyDescent="0.2">
      <c r="B45" s="118" t="s">
        <v>332</v>
      </c>
      <c r="C45" s="119">
        <v>19.242001090751792</v>
      </c>
      <c r="D45" s="120">
        <v>21.582643690336322</v>
      </c>
      <c r="E45" s="120">
        <v>32.727799359021134</v>
      </c>
      <c r="F45" s="121">
        <v>20.821576005202129</v>
      </c>
      <c r="G45" s="7"/>
      <c r="H45"/>
    </row>
    <row r="46" spans="2:8" ht="15.75" customHeight="1" x14ac:dyDescent="0.2">
      <c r="B46" s="989" t="s">
        <v>333</v>
      </c>
      <c r="C46" s="989"/>
      <c r="D46" s="989"/>
      <c r="E46" s="989"/>
      <c r="F46" s="989"/>
      <c r="G46" s="7"/>
      <c r="H46"/>
    </row>
    <row r="47" spans="2:8" x14ac:dyDescent="0.2">
      <c r="B47" s="990" t="s">
        <v>334</v>
      </c>
      <c r="C47" s="990"/>
      <c r="D47" s="990"/>
      <c r="E47" s="990"/>
      <c r="F47" s="990"/>
      <c r="G47" s="7"/>
      <c r="H47"/>
    </row>
    <row r="48" spans="2:8" x14ac:dyDescent="0.2">
      <c r="B48" s="990" t="s">
        <v>335</v>
      </c>
      <c r="C48" s="990"/>
      <c r="D48" s="990"/>
      <c r="E48" s="990"/>
      <c r="F48" s="990"/>
      <c r="G48" s="7"/>
      <c r="H48"/>
    </row>
    <row r="49" spans="2:8" x14ac:dyDescent="0.2">
      <c r="B49" s="990" t="s">
        <v>336</v>
      </c>
      <c r="C49" s="990"/>
      <c r="D49" s="990"/>
      <c r="E49" s="990"/>
      <c r="F49" s="990"/>
      <c r="G49" s="7"/>
      <c r="H49"/>
    </row>
    <row r="50" spans="2:8" x14ac:dyDescent="0.2">
      <c r="B50" s="990" t="s">
        <v>337</v>
      </c>
      <c r="C50" s="990"/>
      <c r="D50" s="990"/>
      <c r="E50" s="990"/>
      <c r="F50" s="990"/>
      <c r="G50" s="7"/>
      <c r="H50"/>
    </row>
    <row r="51" spans="2:8" x14ac:dyDescent="0.2">
      <c r="B51" s="988"/>
      <c r="C51" s="988"/>
      <c r="D51" s="988"/>
      <c r="E51" s="988"/>
      <c r="F51" s="988"/>
      <c r="G51" s="7"/>
      <c r="H51"/>
    </row>
    <row r="53" spans="2:8" x14ac:dyDescent="0.2">
      <c r="B53" s="301" t="s">
        <v>685</v>
      </c>
      <c r="C53" s="302"/>
      <c r="D53" s="303"/>
    </row>
    <row r="54" spans="2:8" ht="15.75" customHeight="1" x14ac:dyDescent="0.2">
      <c r="B54" s="75" t="s">
        <v>338</v>
      </c>
      <c r="C54" s="76"/>
      <c r="D54" s="77"/>
    </row>
    <row r="55" spans="2:8" ht="39" customHeight="1" x14ac:dyDescent="0.2">
      <c r="B55" s="455" t="s">
        <v>339</v>
      </c>
      <c r="C55" s="456"/>
      <c r="D55" s="457"/>
    </row>
    <row r="56" spans="2:8" ht="46.5" customHeight="1" x14ac:dyDescent="0.2">
      <c r="B56" s="125"/>
      <c r="C56" s="91" t="s">
        <v>340</v>
      </c>
      <c r="D56" s="99" t="s">
        <v>341</v>
      </c>
    </row>
    <row r="57" spans="2:8" x14ac:dyDescent="0.2">
      <c r="B57" s="126"/>
      <c r="C57" s="100"/>
      <c r="D57" s="122"/>
    </row>
    <row r="58" spans="2:8" x14ac:dyDescent="0.2">
      <c r="B58" s="127" t="s">
        <v>2</v>
      </c>
      <c r="C58" s="109">
        <v>64.487619034640616</v>
      </c>
      <c r="D58" s="123">
        <v>2.7958431341052785</v>
      </c>
    </row>
    <row r="59" spans="2:8" x14ac:dyDescent="0.2">
      <c r="B59" s="70"/>
      <c r="C59" s="62"/>
      <c r="D59" s="63"/>
    </row>
    <row r="60" spans="2:8" x14ac:dyDescent="0.2">
      <c r="B60" s="127" t="s">
        <v>3</v>
      </c>
      <c r="C60" s="62"/>
      <c r="D60" s="63"/>
    </row>
    <row r="61" spans="2:8" x14ac:dyDescent="0.2">
      <c r="B61" s="70" t="s">
        <v>273</v>
      </c>
      <c r="C61" s="112">
        <v>51.763325914463117</v>
      </c>
      <c r="D61" s="117">
        <v>2.4937250655006906</v>
      </c>
    </row>
    <row r="62" spans="2:8" x14ac:dyDescent="0.2">
      <c r="B62" s="70" t="s">
        <v>216</v>
      </c>
      <c r="C62" s="112">
        <v>79.461577718515372</v>
      </c>
      <c r="D62" s="117">
        <v>3.0944994578097775</v>
      </c>
    </row>
    <row r="63" spans="2:8" x14ac:dyDescent="0.2">
      <c r="B63" s="70" t="s">
        <v>217</v>
      </c>
      <c r="C63" s="112">
        <v>159.13119676098808</v>
      </c>
      <c r="D63" s="117">
        <v>5.1847671171969107</v>
      </c>
    </row>
    <row r="64" spans="2:8" x14ac:dyDescent="0.2">
      <c r="B64" s="127" t="s">
        <v>218</v>
      </c>
      <c r="C64" s="62"/>
      <c r="D64" s="63"/>
    </row>
    <row r="65" spans="2:4" x14ac:dyDescent="0.2">
      <c r="B65" s="70" t="s">
        <v>219</v>
      </c>
      <c r="C65" s="112">
        <v>50.474854822633652</v>
      </c>
      <c r="D65" s="117">
        <v>2.6539628353623286</v>
      </c>
    </row>
    <row r="66" spans="2:4" x14ac:dyDescent="0.2">
      <c r="B66" s="70" t="s">
        <v>220</v>
      </c>
      <c r="C66" s="112">
        <v>52.808322978483545</v>
      </c>
      <c r="D66" s="117">
        <v>2.3742757710601725</v>
      </c>
    </row>
    <row r="67" spans="2:4" x14ac:dyDescent="0.2">
      <c r="B67" s="70" t="s">
        <v>221</v>
      </c>
      <c r="C67" s="112">
        <v>54.741780727006436</v>
      </c>
      <c r="D67" s="117">
        <v>2.3213601672095052</v>
      </c>
    </row>
    <row r="68" spans="2:4" x14ac:dyDescent="0.2">
      <c r="B68" s="70" t="s">
        <v>222</v>
      </c>
      <c r="C68" s="112">
        <v>44.203830305305054</v>
      </c>
      <c r="D68" s="117">
        <v>2.4048913685066653</v>
      </c>
    </row>
    <row r="69" spans="2:4" x14ac:dyDescent="0.2">
      <c r="B69" s="70" t="s">
        <v>223</v>
      </c>
      <c r="C69" s="112">
        <v>62.360029963334554</v>
      </c>
      <c r="D69" s="117">
        <v>2.1647499384887148</v>
      </c>
    </row>
    <row r="70" spans="2:4" x14ac:dyDescent="0.2">
      <c r="B70" s="70" t="s">
        <v>224</v>
      </c>
      <c r="C70" s="112">
        <v>56.824253771373577</v>
      </c>
      <c r="D70" s="117">
        <v>2.0986672650780367</v>
      </c>
    </row>
    <row r="71" spans="2:4" x14ac:dyDescent="0.2">
      <c r="B71" s="70" t="s">
        <v>225</v>
      </c>
      <c r="C71" s="112">
        <v>140.07403885096329</v>
      </c>
      <c r="D71" s="117">
        <v>4.5891235810464437</v>
      </c>
    </row>
    <row r="72" spans="2:4" x14ac:dyDescent="0.2">
      <c r="B72" s="70" t="s">
        <v>226</v>
      </c>
      <c r="C72" s="112">
        <v>83.013530687491297</v>
      </c>
      <c r="D72" s="117">
        <v>3.808363012953988</v>
      </c>
    </row>
    <row r="73" spans="2:4" x14ac:dyDescent="0.2">
      <c r="B73" s="70" t="s">
        <v>227</v>
      </c>
      <c r="C73" s="112">
        <v>129.49346837883874</v>
      </c>
      <c r="D73" s="117">
        <v>4.9925768437597551</v>
      </c>
    </row>
    <row r="74" spans="2:4" x14ac:dyDescent="0.2">
      <c r="B74" s="298" t="s">
        <v>228</v>
      </c>
      <c r="C74" s="299">
        <v>209.52960005408497</v>
      </c>
      <c r="D74" s="300">
        <v>5.5480450035237228</v>
      </c>
    </row>
  </sheetData>
  <mergeCells count="9">
    <mergeCell ref="B55:D55"/>
    <mergeCell ref="B3:H3"/>
    <mergeCell ref="B2:H2"/>
    <mergeCell ref="B28:F28"/>
    <mergeCell ref="B30:F30"/>
    <mergeCell ref="B7:X7"/>
    <mergeCell ref="B14:B19"/>
    <mergeCell ref="B12:F12"/>
    <mergeCell ref="B6:X6"/>
  </mergeCells>
  <phoneticPr fontId="42"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F124"/>
  <sheetViews>
    <sheetView zoomScale="90" zoomScaleNormal="90" workbookViewId="0">
      <selection activeCell="B6" sqref="B6:T6"/>
    </sheetView>
  </sheetViews>
  <sheetFormatPr defaultRowHeight="12.75" x14ac:dyDescent="0.2"/>
  <cols>
    <col min="2" max="2" width="20" customWidth="1"/>
    <col min="3" max="9" width="7.33203125" customWidth="1"/>
    <col min="10" max="10" width="30.6640625" bestFit="1" customWidth="1"/>
    <col min="11" max="12" width="11.33203125" bestFit="1" customWidth="1"/>
    <col min="13" max="13" width="8.5" bestFit="1" customWidth="1"/>
    <col min="14" max="20" width="7.33203125" customWidth="1"/>
    <col min="21" max="21" width="10.83203125" customWidth="1"/>
  </cols>
  <sheetData>
    <row r="2" spans="2:32" ht="20.25" customHeight="1" x14ac:dyDescent="0.2">
      <c r="B2" s="991" t="s">
        <v>30</v>
      </c>
      <c r="C2" s="992"/>
      <c r="D2" s="992"/>
      <c r="E2" s="992"/>
      <c r="F2" s="992"/>
      <c r="G2" s="992"/>
      <c r="H2" s="992"/>
      <c r="I2" s="992"/>
      <c r="J2" s="992"/>
      <c r="K2" s="992"/>
      <c r="L2" s="992"/>
      <c r="M2" s="992"/>
      <c r="N2" s="992"/>
      <c r="O2" s="992"/>
      <c r="P2" s="992"/>
      <c r="Q2" s="992"/>
      <c r="R2" s="993"/>
    </row>
    <row r="3" spans="2:32" ht="92.25" customHeight="1" x14ac:dyDescent="0.25">
      <c r="B3" s="994" t="s">
        <v>628</v>
      </c>
      <c r="C3" s="995"/>
      <c r="D3" s="995"/>
      <c r="E3" s="995"/>
      <c r="F3" s="995"/>
      <c r="G3" s="995"/>
      <c r="H3" s="995"/>
      <c r="I3" s="995"/>
      <c r="J3" s="995"/>
      <c r="K3" s="995"/>
      <c r="L3" s="995"/>
      <c r="M3" s="995"/>
      <c r="N3" s="995"/>
      <c r="O3" s="995"/>
      <c r="P3" s="995"/>
      <c r="Q3" s="995"/>
      <c r="R3" s="996"/>
      <c r="V3" s="465" t="s">
        <v>147</v>
      </c>
      <c r="W3" s="466"/>
      <c r="X3" s="466"/>
      <c r="Y3" s="466"/>
      <c r="Z3" s="466"/>
      <c r="AA3" s="467"/>
      <c r="AB3" s="248"/>
      <c r="AC3" s="51"/>
      <c r="AD3" s="51"/>
      <c r="AE3" s="51"/>
      <c r="AF3" s="51"/>
    </row>
    <row r="4" spans="2:32" ht="22.5" customHeight="1" x14ac:dyDescent="0.25">
      <c r="C4" s="245"/>
      <c r="D4" s="245"/>
      <c r="E4" s="245"/>
      <c r="F4" s="245"/>
      <c r="G4" s="245"/>
      <c r="H4" s="245"/>
      <c r="I4" s="245"/>
      <c r="J4" s="245"/>
      <c r="K4" s="245"/>
      <c r="L4" s="245"/>
      <c r="V4" s="468"/>
      <c r="W4" s="469"/>
      <c r="X4" s="469"/>
      <c r="Y4" s="469"/>
      <c r="Z4" s="469"/>
      <c r="AA4" s="470"/>
      <c r="AB4" s="248"/>
      <c r="AC4" s="51"/>
      <c r="AD4" s="51"/>
      <c r="AE4" s="51"/>
      <c r="AF4" s="51"/>
    </row>
    <row r="5" spans="2:32" ht="22.5" customHeight="1" x14ac:dyDescent="0.25">
      <c r="C5" s="245"/>
      <c r="D5" s="245"/>
      <c r="E5" s="245"/>
      <c r="F5" s="245"/>
      <c r="G5" s="245"/>
      <c r="H5" s="245"/>
      <c r="I5" s="245"/>
      <c r="J5" s="245"/>
      <c r="K5" s="245"/>
      <c r="L5" s="245"/>
      <c r="V5" s="468"/>
      <c r="W5" s="469"/>
      <c r="X5" s="469"/>
      <c r="Y5" s="469"/>
      <c r="Z5" s="469"/>
      <c r="AA5" s="470"/>
      <c r="AB5" s="248"/>
      <c r="AC5" s="51"/>
      <c r="AD5" s="51"/>
      <c r="AE5" s="51"/>
      <c r="AF5" s="51"/>
    </row>
    <row r="6" spans="2:32" ht="22.5" customHeight="1" x14ac:dyDescent="0.2">
      <c r="B6" s="1014" t="s">
        <v>685</v>
      </c>
      <c r="C6" s="1015"/>
      <c r="D6" s="1015"/>
      <c r="E6" s="1015"/>
      <c r="F6" s="1015"/>
      <c r="G6" s="1015"/>
      <c r="H6" s="1015"/>
      <c r="I6" s="1015"/>
      <c r="J6" s="1015"/>
      <c r="K6" s="1015"/>
      <c r="L6" s="1015"/>
      <c r="M6" s="1015"/>
      <c r="N6" s="1015"/>
      <c r="O6" s="1015"/>
      <c r="P6" s="1015"/>
      <c r="Q6" s="1015"/>
      <c r="R6" s="1015"/>
      <c r="S6" s="1015"/>
      <c r="T6" s="1016"/>
      <c r="V6" s="468"/>
      <c r="W6" s="469"/>
      <c r="X6" s="469"/>
      <c r="Y6" s="469"/>
      <c r="Z6" s="469"/>
      <c r="AA6" s="470"/>
      <c r="AB6" s="248"/>
      <c r="AC6" s="51"/>
      <c r="AD6" s="51"/>
      <c r="AE6" s="51"/>
      <c r="AF6" s="51"/>
    </row>
    <row r="7" spans="2:32" x14ac:dyDescent="0.2">
      <c r="B7" s="390" t="s">
        <v>342</v>
      </c>
      <c r="C7" s="391"/>
      <c r="D7" s="391"/>
      <c r="E7" s="391"/>
      <c r="F7" s="391"/>
      <c r="G7" s="391"/>
      <c r="H7" s="391"/>
      <c r="I7" s="391"/>
      <c r="J7" s="391"/>
      <c r="K7" s="391"/>
      <c r="L7" s="391"/>
      <c r="M7" s="391"/>
      <c r="N7" s="391"/>
      <c r="O7" s="391"/>
      <c r="P7" s="391"/>
      <c r="Q7" s="391"/>
      <c r="R7" s="391"/>
      <c r="S7" s="391"/>
      <c r="T7" s="392"/>
      <c r="V7" s="468"/>
      <c r="W7" s="469"/>
      <c r="X7" s="469"/>
      <c r="Y7" s="469"/>
      <c r="Z7" s="469"/>
      <c r="AA7" s="470"/>
      <c r="AB7" s="248"/>
      <c r="AC7" s="51"/>
      <c r="AD7" s="51"/>
      <c r="AE7" s="51"/>
      <c r="AF7" s="51"/>
    </row>
    <row r="8" spans="2:32" ht="30" customHeight="1" x14ac:dyDescent="0.2">
      <c r="B8" s="407" t="s">
        <v>343</v>
      </c>
      <c r="C8" s="408"/>
      <c r="D8" s="408"/>
      <c r="E8" s="408"/>
      <c r="F8" s="408"/>
      <c r="G8" s="408"/>
      <c r="H8" s="408"/>
      <c r="I8" s="408"/>
      <c r="J8" s="408"/>
      <c r="K8" s="439"/>
      <c r="L8" s="439"/>
      <c r="M8" s="439"/>
      <c r="N8" s="439"/>
      <c r="O8" s="439"/>
      <c r="P8" s="439"/>
      <c r="Q8" s="439"/>
      <c r="R8" s="439"/>
      <c r="S8" s="439"/>
      <c r="T8" s="440"/>
      <c r="V8" s="468"/>
      <c r="W8" s="469"/>
      <c r="X8" s="469"/>
      <c r="Y8" s="469"/>
      <c r="Z8" s="469"/>
      <c r="AA8" s="470"/>
      <c r="AB8" s="248"/>
      <c r="AC8" s="51"/>
      <c r="AD8" s="51"/>
      <c r="AE8" s="51"/>
      <c r="AF8" s="51"/>
    </row>
    <row r="9" spans="2:32" ht="48" customHeight="1" x14ac:dyDescent="0.2">
      <c r="B9" s="441"/>
      <c r="C9" s="429" t="s">
        <v>344</v>
      </c>
      <c r="D9" s="429"/>
      <c r="E9" s="429"/>
      <c r="F9" s="128"/>
      <c r="G9" s="429" t="s">
        <v>345</v>
      </c>
      <c r="H9" s="429"/>
      <c r="I9" s="429"/>
      <c r="J9" s="128"/>
      <c r="K9" s="429" t="s">
        <v>346</v>
      </c>
      <c r="L9" s="429"/>
      <c r="M9" s="429"/>
      <c r="N9" s="129"/>
      <c r="O9" s="429" t="s">
        <v>347</v>
      </c>
      <c r="P9" s="429"/>
      <c r="Q9" s="453" t="s">
        <v>348</v>
      </c>
      <c r="R9" s="429" t="s">
        <v>349</v>
      </c>
      <c r="S9" s="429"/>
      <c r="T9" s="430" t="s">
        <v>350</v>
      </c>
      <c r="V9" s="468"/>
      <c r="W9" s="469"/>
      <c r="X9" s="469"/>
      <c r="Y9" s="469"/>
      <c r="Z9" s="469"/>
      <c r="AA9" s="470"/>
      <c r="AB9" s="248"/>
      <c r="AC9" s="51"/>
      <c r="AD9" s="51"/>
      <c r="AE9" s="51"/>
      <c r="AF9" s="51"/>
    </row>
    <row r="10" spans="2:32" ht="36.75" x14ac:dyDescent="0.2">
      <c r="B10" s="442"/>
      <c r="C10" s="130" t="s">
        <v>351</v>
      </c>
      <c r="D10" s="130" t="s">
        <v>352</v>
      </c>
      <c r="E10" s="52" t="s">
        <v>2</v>
      </c>
      <c r="F10" s="52"/>
      <c r="G10" s="130" t="s">
        <v>351</v>
      </c>
      <c r="H10" s="130" t="s">
        <v>352</v>
      </c>
      <c r="I10" s="130" t="s">
        <v>2</v>
      </c>
      <c r="J10" s="130"/>
      <c r="K10" s="130" t="s">
        <v>351</v>
      </c>
      <c r="L10" s="130" t="s">
        <v>352</v>
      </c>
      <c r="M10" s="130" t="s">
        <v>2</v>
      </c>
      <c r="N10" s="52"/>
      <c r="O10" s="52" t="s">
        <v>353</v>
      </c>
      <c r="P10" s="52" t="s">
        <v>354</v>
      </c>
      <c r="Q10" s="454"/>
      <c r="R10" s="52" t="s">
        <v>353</v>
      </c>
      <c r="S10" s="52" t="s">
        <v>355</v>
      </c>
      <c r="T10" s="452"/>
      <c r="V10" s="468"/>
      <c r="W10" s="469"/>
      <c r="X10" s="469"/>
      <c r="Y10" s="469"/>
      <c r="Z10" s="469"/>
      <c r="AA10" s="470"/>
      <c r="AB10" s="248"/>
      <c r="AC10" s="51"/>
      <c r="AD10" s="51"/>
      <c r="AE10" s="51"/>
      <c r="AF10" s="51"/>
    </row>
    <row r="11" spans="2:32" x14ac:dyDescent="0.2">
      <c r="B11" s="131"/>
      <c r="C11" s="132"/>
      <c r="D11" s="132"/>
      <c r="E11" s="132"/>
      <c r="F11" s="132"/>
      <c r="G11" s="82"/>
      <c r="H11" s="82"/>
      <c r="I11" s="82"/>
      <c r="J11" s="82"/>
      <c r="K11" s="82"/>
      <c r="L11" s="82"/>
      <c r="M11" s="82"/>
      <c r="N11" s="82"/>
      <c r="O11" s="82"/>
      <c r="P11" s="82"/>
      <c r="Q11" s="82"/>
      <c r="R11" s="82"/>
      <c r="S11" s="82"/>
      <c r="T11" s="83"/>
      <c r="V11" s="468"/>
      <c r="W11" s="469"/>
      <c r="X11" s="469"/>
      <c r="Y11" s="469"/>
      <c r="Z11" s="469"/>
      <c r="AA11" s="470"/>
      <c r="AB11" s="248"/>
      <c r="AC11" s="51"/>
      <c r="AD11" s="51"/>
      <c r="AE11" s="51"/>
      <c r="AF11" s="51"/>
    </row>
    <row r="12" spans="2:32" x14ac:dyDescent="0.2">
      <c r="B12" s="84" t="s">
        <v>2</v>
      </c>
      <c r="C12" s="304">
        <v>17.47362355558068</v>
      </c>
      <c r="D12" s="305">
        <v>10.958710891030456</v>
      </c>
      <c r="E12" s="306">
        <v>28.432334446611051</v>
      </c>
      <c r="F12" s="306"/>
      <c r="G12" s="305">
        <v>15.53840676702047</v>
      </c>
      <c r="H12" s="305">
        <v>23.642706556442889</v>
      </c>
      <c r="I12" s="306">
        <v>39.181113323463229</v>
      </c>
      <c r="J12" s="306"/>
      <c r="K12" s="305">
        <v>33.012030322600936</v>
      </c>
      <c r="L12" s="305">
        <v>34.601417447473253</v>
      </c>
      <c r="M12" s="306">
        <v>67.613447770074416</v>
      </c>
      <c r="N12" s="93"/>
      <c r="O12" s="305">
        <v>39.181113323463229</v>
      </c>
      <c r="P12" s="306">
        <v>38.674199178671564</v>
      </c>
      <c r="Q12" s="307">
        <v>4788.7359705623012</v>
      </c>
      <c r="R12" s="305">
        <v>57.948698987666191</v>
      </c>
      <c r="S12" s="306">
        <v>57.198975136109887</v>
      </c>
      <c r="T12" s="133">
        <v>3237.8294943029041</v>
      </c>
      <c r="V12" s="468"/>
      <c r="W12" s="469"/>
      <c r="X12" s="469"/>
      <c r="Y12" s="469"/>
      <c r="Z12" s="469"/>
      <c r="AA12" s="470"/>
      <c r="AB12" s="248"/>
      <c r="AC12" s="51"/>
      <c r="AD12" s="51"/>
      <c r="AE12" s="51"/>
      <c r="AF12" s="51"/>
    </row>
    <row r="13" spans="2:32" x14ac:dyDescent="0.2">
      <c r="B13" s="95"/>
      <c r="C13" s="62"/>
      <c r="D13" s="62"/>
      <c r="E13" s="62"/>
      <c r="F13" s="62"/>
      <c r="G13" s="62"/>
      <c r="H13" s="62"/>
      <c r="I13" s="62"/>
      <c r="J13" s="62"/>
      <c r="K13" s="62"/>
      <c r="L13" s="62"/>
      <c r="M13" s="62"/>
      <c r="N13" s="134"/>
      <c r="O13" s="62"/>
      <c r="P13" s="62"/>
      <c r="Q13" s="62"/>
      <c r="R13" s="62"/>
      <c r="S13" s="62"/>
      <c r="T13" s="63"/>
      <c r="V13" s="468"/>
      <c r="W13" s="469"/>
      <c r="X13" s="469"/>
      <c r="Y13" s="469"/>
      <c r="Z13" s="469"/>
      <c r="AA13" s="470"/>
      <c r="AB13" s="248"/>
      <c r="AC13" s="51"/>
      <c r="AD13" s="51"/>
      <c r="AE13" s="51"/>
      <c r="AF13" s="51"/>
    </row>
    <row r="14" spans="2:32" x14ac:dyDescent="0.2">
      <c r="B14" s="84" t="s">
        <v>3</v>
      </c>
      <c r="C14" s="62"/>
      <c r="D14" s="62"/>
      <c r="E14" s="62"/>
      <c r="F14" s="62"/>
      <c r="G14" s="62"/>
      <c r="H14" s="62"/>
      <c r="I14" s="62"/>
      <c r="J14" s="62"/>
      <c r="K14" s="62"/>
      <c r="L14" s="62"/>
      <c r="M14" s="62"/>
      <c r="N14" s="134"/>
      <c r="O14" s="62"/>
      <c r="P14" s="62"/>
      <c r="Q14" s="62"/>
      <c r="R14" s="62"/>
      <c r="S14" s="62"/>
      <c r="T14" s="63"/>
      <c r="V14" s="468"/>
      <c r="W14" s="469"/>
      <c r="X14" s="469"/>
      <c r="Y14" s="469"/>
      <c r="Z14" s="469"/>
      <c r="AA14" s="470"/>
      <c r="AB14" s="248"/>
      <c r="AC14" s="51"/>
      <c r="AD14" s="51"/>
      <c r="AE14" s="51"/>
      <c r="AF14" s="51"/>
    </row>
    <row r="15" spans="2:32" x14ac:dyDescent="0.2">
      <c r="B15" s="101" t="s">
        <v>273</v>
      </c>
      <c r="C15" s="308">
        <v>16.571405700298385</v>
      </c>
      <c r="D15" s="309">
        <v>10.722560119367913</v>
      </c>
      <c r="E15" s="310">
        <v>27.293965819666244</v>
      </c>
      <c r="F15" s="310"/>
      <c r="G15" s="309">
        <v>15.754639966984634</v>
      </c>
      <c r="H15" s="309">
        <v>24.227047747471087</v>
      </c>
      <c r="I15" s="310">
        <v>39.981687714455695</v>
      </c>
      <c r="J15" s="310"/>
      <c r="K15" s="309">
        <v>32.32604566728299</v>
      </c>
      <c r="L15" s="309">
        <v>34.949607866838868</v>
      </c>
      <c r="M15" s="310">
        <v>67.275653534122057</v>
      </c>
      <c r="N15" s="134"/>
      <c r="O15" s="309">
        <v>39.981687714455695</v>
      </c>
      <c r="P15" s="310">
        <v>39.527490196998272</v>
      </c>
      <c r="Q15" s="311">
        <v>3542.0050550718151</v>
      </c>
      <c r="R15" s="309">
        <v>59.429653394860253</v>
      </c>
      <c r="S15" s="310">
        <v>58.754524290053958</v>
      </c>
      <c r="T15" s="135">
        <v>2382.9070490111826</v>
      </c>
      <c r="V15" s="468"/>
      <c r="W15" s="469"/>
      <c r="X15" s="469"/>
      <c r="Y15" s="469"/>
      <c r="Z15" s="469"/>
      <c r="AA15" s="470"/>
      <c r="AB15" s="248"/>
      <c r="AC15" s="51"/>
      <c r="AD15" s="51"/>
      <c r="AE15" s="51"/>
      <c r="AF15" s="51"/>
    </row>
    <row r="16" spans="2:32" x14ac:dyDescent="0.2">
      <c r="B16" s="101" t="s">
        <v>216</v>
      </c>
      <c r="C16" s="308">
        <v>18.025246929086048</v>
      </c>
      <c r="D16" s="309">
        <v>11.191531250317285</v>
      </c>
      <c r="E16" s="310">
        <v>29.216778179403331</v>
      </c>
      <c r="F16" s="310"/>
      <c r="G16" s="309">
        <v>14.648186732205289</v>
      </c>
      <c r="H16" s="309">
        <v>27.130645816218468</v>
      </c>
      <c r="I16" s="310">
        <v>41.7788325484238</v>
      </c>
      <c r="J16" s="310"/>
      <c r="K16" s="309">
        <v>32.673433661291369</v>
      </c>
      <c r="L16" s="309">
        <v>38.322177066535843</v>
      </c>
      <c r="M16" s="310">
        <v>70.995610727827213</v>
      </c>
      <c r="N16" s="134"/>
      <c r="O16" s="309">
        <v>41.7788325484238</v>
      </c>
      <c r="P16" s="310">
        <v>41.125138417622445</v>
      </c>
      <c r="Q16" s="311">
        <v>857.00053942510453</v>
      </c>
      <c r="R16" s="309">
        <v>58.847064093285304</v>
      </c>
      <c r="S16" s="310">
        <v>57.926311212790388</v>
      </c>
      <c r="T16" s="135">
        <v>608.43276690562561</v>
      </c>
      <c r="V16" s="468"/>
      <c r="W16" s="469"/>
      <c r="X16" s="469"/>
      <c r="Y16" s="469"/>
      <c r="Z16" s="469"/>
      <c r="AA16" s="470"/>
      <c r="AB16" s="248"/>
      <c r="AC16" s="51"/>
      <c r="AD16" s="51"/>
      <c r="AE16" s="51"/>
      <c r="AF16" s="51"/>
    </row>
    <row r="17" spans="2:32" x14ac:dyDescent="0.2">
      <c r="B17" s="101" t="s">
        <v>217</v>
      </c>
      <c r="C17" s="308">
        <v>24.460296503740413</v>
      </c>
      <c r="D17" s="309">
        <v>12.592969066951788</v>
      </c>
      <c r="E17" s="310">
        <v>37.053265570692233</v>
      </c>
      <c r="F17" s="310"/>
      <c r="G17" s="309">
        <v>15.530760359434762</v>
      </c>
      <c r="H17" s="309">
        <v>10.662180556156462</v>
      </c>
      <c r="I17" s="310">
        <v>26.192940915591215</v>
      </c>
      <c r="J17" s="310"/>
      <c r="K17" s="309">
        <v>39.991056863175189</v>
      </c>
      <c r="L17" s="309">
        <v>23.255149623108249</v>
      </c>
      <c r="M17" s="310">
        <v>63.246206486283469</v>
      </c>
      <c r="N17" s="134"/>
      <c r="O17" s="309">
        <v>26.192940915591215</v>
      </c>
      <c r="P17" s="310">
        <v>25.529682700489278</v>
      </c>
      <c r="Q17" s="311">
        <v>389.73037606539737</v>
      </c>
      <c r="R17" s="309">
        <v>41.414248175140514</v>
      </c>
      <c r="S17" s="310">
        <v>40.365555689140066</v>
      </c>
      <c r="T17" s="135">
        <v>246.48967838609087</v>
      </c>
      <c r="V17" s="468"/>
      <c r="W17" s="469"/>
      <c r="X17" s="469"/>
      <c r="Y17" s="469"/>
      <c r="Z17" s="469"/>
      <c r="AA17" s="470"/>
      <c r="AB17" s="248"/>
      <c r="AC17" s="51"/>
      <c r="AD17" s="51"/>
      <c r="AE17" s="51"/>
      <c r="AF17" s="51"/>
    </row>
    <row r="18" spans="2:32" x14ac:dyDescent="0.2">
      <c r="B18" s="84" t="s">
        <v>218</v>
      </c>
      <c r="C18" s="312"/>
      <c r="D18" s="312"/>
      <c r="E18" s="312"/>
      <c r="F18" s="312"/>
      <c r="G18" s="134"/>
      <c r="H18" s="134"/>
      <c r="I18" s="134"/>
      <c r="J18" s="134"/>
      <c r="K18" s="134"/>
      <c r="L18" s="134"/>
      <c r="M18" s="134"/>
      <c r="N18" s="134"/>
      <c r="O18" s="134"/>
      <c r="P18" s="134"/>
      <c r="Q18" s="134"/>
      <c r="R18" s="134"/>
      <c r="S18" s="134"/>
      <c r="T18" s="136"/>
      <c r="V18" s="468"/>
      <c r="W18" s="469"/>
      <c r="X18" s="469"/>
      <c r="Y18" s="469"/>
      <c r="Z18" s="469"/>
      <c r="AA18" s="470"/>
      <c r="AB18" s="248"/>
      <c r="AC18" s="51"/>
      <c r="AD18" s="51"/>
      <c r="AE18" s="51"/>
      <c r="AF18" s="51"/>
    </row>
    <row r="19" spans="2:32" x14ac:dyDescent="0.2">
      <c r="B19" s="70" t="s">
        <v>627</v>
      </c>
      <c r="C19" s="308">
        <v>16.287267464689606</v>
      </c>
      <c r="D19" s="309">
        <v>11.836824903006631</v>
      </c>
      <c r="E19" s="310">
        <v>28.12409236769625</v>
      </c>
      <c r="F19" s="310"/>
      <c r="G19" s="309">
        <v>18.016277141302261</v>
      </c>
      <c r="H19" s="309">
        <v>20.940878096567147</v>
      </c>
      <c r="I19" s="310">
        <v>38.957155237869337</v>
      </c>
      <c r="J19" s="310"/>
      <c r="K19" s="309">
        <v>34.303544605991831</v>
      </c>
      <c r="L19" s="309">
        <v>32.777702999573705</v>
      </c>
      <c r="M19" s="310">
        <v>67.081247605565693</v>
      </c>
      <c r="N19" s="134"/>
      <c r="O19" s="309">
        <v>38.957155237869337</v>
      </c>
      <c r="P19" s="310">
        <v>38.159266365512906</v>
      </c>
      <c r="Q19" s="311">
        <v>1600.8950766313371</v>
      </c>
      <c r="R19" s="309">
        <v>58.074583625718297</v>
      </c>
      <c r="S19" s="310">
        <v>56.885147082963535</v>
      </c>
      <c r="T19" s="135">
        <v>1073.9003902603765</v>
      </c>
      <c r="V19" s="468"/>
      <c r="W19" s="469"/>
      <c r="X19" s="469"/>
      <c r="Y19" s="469"/>
      <c r="Z19" s="469"/>
      <c r="AA19" s="470"/>
      <c r="AB19" s="248"/>
      <c r="AC19" s="51"/>
      <c r="AD19" s="51"/>
      <c r="AE19" s="51"/>
      <c r="AF19" s="51"/>
    </row>
    <row r="20" spans="2:32" x14ac:dyDescent="0.2">
      <c r="B20" s="70" t="s">
        <v>220</v>
      </c>
      <c r="C20" s="308">
        <v>17.410395957502061</v>
      </c>
      <c r="D20" s="309">
        <v>9.5909802468820509</v>
      </c>
      <c r="E20" s="310">
        <v>27.001376204384162</v>
      </c>
      <c r="F20" s="310"/>
      <c r="G20" s="309">
        <v>14.942937226069374</v>
      </c>
      <c r="H20" s="309">
        <v>25.683796338727323</v>
      </c>
      <c r="I20" s="310">
        <v>40.626733564796588</v>
      </c>
      <c r="J20" s="310"/>
      <c r="K20" s="309">
        <v>32.353333183571486</v>
      </c>
      <c r="L20" s="309">
        <v>35.274776585609374</v>
      </c>
      <c r="M20" s="310">
        <v>67.62810976918071</v>
      </c>
      <c r="N20" s="134"/>
      <c r="O20" s="309">
        <v>40.626733564796588</v>
      </c>
      <c r="P20" s="310">
        <v>40.408871976275989</v>
      </c>
      <c r="Q20" s="311">
        <v>1521.3032165583093</v>
      </c>
      <c r="R20" s="309">
        <v>60.07373812968958</v>
      </c>
      <c r="S20" s="310">
        <v>59.751591629862368</v>
      </c>
      <c r="T20" s="135">
        <v>1028.8286092161318</v>
      </c>
      <c r="V20" s="468"/>
      <c r="W20" s="469"/>
      <c r="X20" s="469"/>
      <c r="Y20" s="469"/>
      <c r="Z20" s="469"/>
      <c r="AA20" s="470"/>
      <c r="AB20" s="248"/>
      <c r="AC20" s="51"/>
      <c r="AD20" s="51"/>
      <c r="AE20" s="51"/>
      <c r="AF20" s="51"/>
    </row>
    <row r="21" spans="2:32" x14ac:dyDescent="0.2">
      <c r="B21" s="70" t="s">
        <v>221</v>
      </c>
      <c r="C21" s="308">
        <v>12.80915334779902</v>
      </c>
      <c r="D21" s="309">
        <v>11.931638872073279</v>
      </c>
      <c r="E21" s="310">
        <v>24.740792219872297</v>
      </c>
      <c r="F21" s="310"/>
      <c r="G21" s="309">
        <v>11.606648163044808</v>
      </c>
      <c r="H21" s="309">
        <v>33.550473403231322</v>
      </c>
      <c r="I21" s="310">
        <v>45.157121566276132</v>
      </c>
      <c r="J21" s="310"/>
      <c r="K21" s="309">
        <v>24.415801510843842</v>
      </c>
      <c r="L21" s="309">
        <v>45.482112275304544</v>
      </c>
      <c r="M21" s="310">
        <v>69.897913786148493</v>
      </c>
      <c r="N21" s="134"/>
      <c r="O21" s="309">
        <v>45.157121566276132</v>
      </c>
      <c r="P21" s="310">
        <v>45.065645532008709</v>
      </c>
      <c r="Q21" s="311">
        <v>325.07204433279634</v>
      </c>
      <c r="R21" s="309">
        <v>64.604391061561074</v>
      </c>
      <c r="S21" s="310">
        <v>64.47352015381513</v>
      </c>
      <c r="T21" s="135">
        <v>227.21857729060829</v>
      </c>
      <c r="V21" s="468"/>
      <c r="W21" s="469"/>
      <c r="X21" s="469"/>
      <c r="Y21" s="469"/>
      <c r="Z21" s="469"/>
      <c r="AA21" s="470"/>
      <c r="AB21" s="248"/>
      <c r="AC21" s="51"/>
      <c r="AD21" s="51"/>
      <c r="AE21" s="51"/>
      <c r="AF21" s="51"/>
    </row>
    <row r="22" spans="2:32" x14ac:dyDescent="0.2">
      <c r="B22" s="70" t="s">
        <v>222</v>
      </c>
      <c r="C22" s="308">
        <v>22.538037224175191</v>
      </c>
      <c r="D22" s="309">
        <v>12.430731496131662</v>
      </c>
      <c r="E22" s="310">
        <v>34.968768720306848</v>
      </c>
      <c r="F22" s="310"/>
      <c r="G22" s="309">
        <v>19.736432079190276</v>
      </c>
      <c r="H22" s="309">
        <v>15.583958968649705</v>
      </c>
      <c r="I22" s="310">
        <v>35.320391047839983</v>
      </c>
      <c r="J22" s="310"/>
      <c r="K22" s="309">
        <v>42.274469303365471</v>
      </c>
      <c r="L22" s="309">
        <v>28.014690464781381</v>
      </c>
      <c r="M22" s="310">
        <v>70.289159768146831</v>
      </c>
      <c r="N22" s="134"/>
      <c r="O22" s="309">
        <v>35.320391047839983</v>
      </c>
      <c r="P22" s="310">
        <v>35.320391047839983</v>
      </c>
      <c r="Q22" s="311">
        <v>31.900723389661501</v>
      </c>
      <c r="R22" s="309">
        <v>50.250125573198609</v>
      </c>
      <c r="S22" s="310">
        <v>50.250125573198609</v>
      </c>
      <c r="T22" s="135">
        <v>22.422750430553755</v>
      </c>
      <c r="V22" s="468"/>
      <c r="W22" s="469"/>
      <c r="X22" s="469"/>
      <c r="Y22" s="469"/>
      <c r="Z22" s="469"/>
      <c r="AA22" s="470"/>
      <c r="AB22" s="248"/>
      <c r="AC22" s="51"/>
      <c r="AD22" s="51"/>
      <c r="AE22" s="51"/>
      <c r="AF22" s="51"/>
    </row>
    <row r="23" spans="2:32" x14ac:dyDescent="0.2">
      <c r="B23" s="70" t="s">
        <v>128</v>
      </c>
      <c r="C23" s="308">
        <v>13.385076857464728</v>
      </c>
      <c r="D23" s="309">
        <v>9.6004116099701964</v>
      </c>
      <c r="E23" s="310">
        <v>22.985488467434934</v>
      </c>
      <c r="F23" s="310"/>
      <c r="G23" s="309">
        <v>13.837921739580478</v>
      </c>
      <c r="H23" s="309">
        <v>33.225772293413208</v>
      </c>
      <c r="I23" s="310">
        <v>47.063694032993716</v>
      </c>
      <c r="J23" s="310"/>
      <c r="K23" s="309">
        <v>27.222998597045187</v>
      </c>
      <c r="L23" s="309">
        <v>42.826183903383395</v>
      </c>
      <c r="M23" s="310">
        <v>70.049182500428657</v>
      </c>
      <c r="N23" s="134"/>
      <c r="O23" s="309">
        <v>47.063694032993716</v>
      </c>
      <c r="P23" s="310">
        <v>46.923128260149269</v>
      </c>
      <c r="Q23" s="311">
        <v>214.54271081405975</v>
      </c>
      <c r="R23" s="309">
        <v>67.186642803013044</v>
      </c>
      <c r="S23" s="310">
        <v>66.985975546341464</v>
      </c>
      <c r="T23" s="135">
        <v>150.28541503950746</v>
      </c>
      <c r="V23" s="468"/>
      <c r="W23" s="469"/>
      <c r="X23" s="469"/>
      <c r="Y23" s="469"/>
      <c r="Z23" s="469"/>
      <c r="AA23" s="470"/>
      <c r="AB23" s="248"/>
      <c r="AC23" s="51"/>
      <c r="AD23" s="51"/>
      <c r="AE23" s="51"/>
      <c r="AF23" s="51"/>
    </row>
    <row r="24" spans="2:32" x14ac:dyDescent="0.2">
      <c r="B24" s="70" t="s">
        <v>129</v>
      </c>
      <c r="C24" s="308">
        <v>15.897943981537558</v>
      </c>
      <c r="D24" s="309">
        <v>7.7985948056741874</v>
      </c>
      <c r="E24" s="310">
        <v>23.696538787211743</v>
      </c>
      <c r="F24" s="310"/>
      <c r="G24" s="309">
        <v>11.707237847867697</v>
      </c>
      <c r="H24" s="309">
        <v>32.510757695791291</v>
      </c>
      <c r="I24" s="310">
        <v>44.217995543658986</v>
      </c>
      <c r="J24" s="310"/>
      <c r="K24" s="309">
        <v>27.605181829405261</v>
      </c>
      <c r="L24" s="309">
        <v>40.30935250146549</v>
      </c>
      <c r="M24" s="310">
        <v>67.914534330870779</v>
      </c>
      <c r="N24" s="134"/>
      <c r="O24" s="309">
        <v>44.217995543658986</v>
      </c>
      <c r="P24" s="310">
        <v>43.684018430147987</v>
      </c>
      <c r="Q24" s="311">
        <v>352.61721519590765</v>
      </c>
      <c r="R24" s="309">
        <v>65.10829527039779</v>
      </c>
      <c r="S24" s="310">
        <v>64.322046614241913</v>
      </c>
      <c r="T24" s="135">
        <v>239.47833967078509</v>
      </c>
      <c r="V24" s="468"/>
      <c r="W24" s="469"/>
      <c r="X24" s="469"/>
      <c r="Y24" s="469"/>
      <c r="Z24" s="469"/>
      <c r="AA24" s="470"/>
      <c r="AB24" s="248"/>
      <c r="AC24" s="51"/>
      <c r="AD24" s="51"/>
      <c r="AE24" s="51"/>
      <c r="AF24" s="51"/>
    </row>
    <row r="25" spans="2:32" x14ac:dyDescent="0.2">
      <c r="B25" s="70" t="s">
        <v>225</v>
      </c>
      <c r="C25" s="308">
        <v>23.811648993910822</v>
      </c>
      <c r="D25" s="309">
        <v>11.812552567384182</v>
      </c>
      <c r="E25" s="310">
        <v>35.624201561295031</v>
      </c>
      <c r="F25" s="310"/>
      <c r="G25" s="309">
        <v>15.395918993990581</v>
      </c>
      <c r="H25" s="309">
        <v>13.117956874190902</v>
      </c>
      <c r="I25" s="310">
        <v>28.513875868181483</v>
      </c>
      <c r="J25" s="310"/>
      <c r="K25" s="309">
        <v>39.207567987901392</v>
      </c>
      <c r="L25" s="309">
        <v>24.930509441575076</v>
      </c>
      <c r="M25" s="310">
        <v>64.138077429476468</v>
      </c>
      <c r="N25" s="134"/>
      <c r="O25" s="309">
        <v>28.513875868181483</v>
      </c>
      <c r="P25" s="310">
        <v>27.602543229486706</v>
      </c>
      <c r="Q25" s="311">
        <v>139.8579711121489</v>
      </c>
      <c r="R25" s="309">
        <v>44.457016815844092</v>
      </c>
      <c r="S25" s="310">
        <v>43.036125084724105</v>
      </c>
      <c r="T25" s="135">
        <v>89.702213803205026</v>
      </c>
      <c r="V25" s="468"/>
      <c r="W25" s="469"/>
      <c r="X25" s="469"/>
      <c r="Y25" s="469"/>
      <c r="Z25" s="469"/>
      <c r="AA25" s="470"/>
      <c r="AB25" s="248"/>
      <c r="AC25" s="51"/>
      <c r="AD25" s="51"/>
      <c r="AE25" s="51"/>
      <c r="AF25" s="51"/>
    </row>
    <row r="26" spans="2:32" x14ac:dyDescent="0.2">
      <c r="B26" s="70" t="s">
        <v>226</v>
      </c>
      <c r="C26" s="308">
        <v>22.988173454629269</v>
      </c>
      <c r="D26" s="309">
        <v>15.474910195043305</v>
      </c>
      <c r="E26" s="310">
        <v>38.463083649672583</v>
      </c>
      <c r="F26" s="310"/>
      <c r="G26" s="309">
        <v>14.70169999510121</v>
      </c>
      <c r="H26" s="309">
        <v>21.784018693626681</v>
      </c>
      <c r="I26" s="310">
        <v>36.4857186887279</v>
      </c>
      <c r="J26" s="310"/>
      <c r="K26" s="309">
        <v>37.689873449730491</v>
      </c>
      <c r="L26" s="309">
        <v>37.258928888669978</v>
      </c>
      <c r="M26" s="310">
        <v>74.948802338400554</v>
      </c>
      <c r="N26" s="134"/>
      <c r="O26" s="309">
        <v>36.4857186887279</v>
      </c>
      <c r="P26" s="310">
        <v>35.618418529480152</v>
      </c>
      <c r="Q26" s="311">
        <v>212.81663646267725</v>
      </c>
      <c r="R26" s="309">
        <v>48.680856198330773</v>
      </c>
      <c r="S26" s="310">
        <v>47.523666046936697</v>
      </c>
      <c r="T26" s="135">
        <v>159.50352020564446</v>
      </c>
      <c r="V26" s="468"/>
      <c r="W26" s="469"/>
      <c r="X26" s="469"/>
      <c r="Y26" s="469"/>
      <c r="Z26" s="469"/>
      <c r="AA26" s="470"/>
      <c r="AB26" s="248"/>
      <c r="AC26" s="51"/>
      <c r="AD26" s="51"/>
      <c r="AE26" s="51"/>
      <c r="AF26" s="51"/>
    </row>
    <row r="27" spans="2:32" x14ac:dyDescent="0.2">
      <c r="B27" s="70" t="s">
        <v>132</v>
      </c>
      <c r="C27" s="308">
        <v>28.039869056092883</v>
      </c>
      <c r="D27" s="309">
        <v>11.509404347349392</v>
      </c>
      <c r="E27" s="310">
        <v>39.549273403442299</v>
      </c>
      <c r="F27" s="310"/>
      <c r="G27" s="309">
        <v>19.669561657690668</v>
      </c>
      <c r="H27" s="309">
        <v>10.897863407774743</v>
      </c>
      <c r="I27" s="310">
        <v>30.567425065465439</v>
      </c>
      <c r="J27" s="310"/>
      <c r="K27" s="309">
        <v>47.709430713783547</v>
      </c>
      <c r="L27" s="309">
        <v>22.407267755124145</v>
      </c>
      <c r="M27" s="310">
        <v>70.116698468907742</v>
      </c>
      <c r="N27" s="134"/>
      <c r="O27" s="309">
        <v>30.567425065465439</v>
      </c>
      <c r="P27" s="310">
        <v>29.750309827999835</v>
      </c>
      <c r="Q27" s="311">
        <v>212.03092222178842</v>
      </c>
      <c r="R27" s="309">
        <v>43.5950718344506</v>
      </c>
      <c r="S27" s="310">
        <v>42.429707156266332</v>
      </c>
      <c r="T27" s="135">
        <v>148.66908239509553</v>
      </c>
      <c r="V27" s="468"/>
      <c r="W27" s="469"/>
      <c r="X27" s="469"/>
      <c r="Y27" s="469"/>
      <c r="Z27" s="469"/>
      <c r="AA27" s="470"/>
      <c r="AB27" s="248"/>
      <c r="AC27" s="51"/>
      <c r="AD27" s="51"/>
      <c r="AE27" s="51"/>
      <c r="AF27" s="51"/>
    </row>
    <row r="28" spans="2:32" x14ac:dyDescent="0.2">
      <c r="B28" s="70" t="s">
        <v>228</v>
      </c>
      <c r="C28" s="308">
        <v>20.189151865878653</v>
      </c>
      <c r="D28" s="309">
        <v>13.885878087294012</v>
      </c>
      <c r="E28" s="310">
        <v>34.075029953172695</v>
      </c>
      <c r="F28" s="310"/>
      <c r="G28" s="309">
        <v>10.592344189994755</v>
      </c>
      <c r="H28" s="309">
        <v>10.380963865279812</v>
      </c>
      <c r="I28" s="310">
        <v>20.973308055274561</v>
      </c>
      <c r="J28" s="310"/>
      <c r="K28" s="309">
        <v>30.781496055873422</v>
      </c>
      <c r="L28" s="309">
        <v>24.266841952573838</v>
      </c>
      <c r="M28" s="310">
        <v>55.048338008447232</v>
      </c>
      <c r="N28" s="134"/>
      <c r="O28" s="309">
        <v>20.973308055274561</v>
      </c>
      <c r="P28" s="310">
        <v>20.49363198202192</v>
      </c>
      <c r="Q28" s="311">
        <v>177.69945384360989</v>
      </c>
      <c r="R28" s="309">
        <v>38.099802490051893</v>
      </c>
      <c r="S28" s="310">
        <v>37.228430000697116</v>
      </c>
      <c r="T28" s="135">
        <v>97.820595990994818</v>
      </c>
      <c r="V28" s="468"/>
      <c r="W28" s="469"/>
      <c r="X28" s="469"/>
      <c r="Y28" s="469"/>
      <c r="Z28" s="469"/>
      <c r="AA28" s="470"/>
      <c r="AB28" s="248"/>
      <c r="AC28" s="51"/>
      <c r="AD28" s="51"/>
      <c r="AE28" s="51"/>
      <c r="AF28" s="51"/>
    </row>
    <row r="29" spans="2:32" x14ac:dyDescent="0.2">
      <c r="B29" s="56" t="s">
        <v>229</v>
      </c>
      <c r="C29" s="62"/>
      <c r="D29" s="62"/>
      <c r="E29" s="62"/>
      <c r="F29" s="62"/>
      <c r="G29" s="62"/>
      <c r="H29" s="62"/>
      <c r="I29" s="62"/>
      <c r="J29" s="62"/>
      <c r="K29" s="62"/>
      <c r="L29" s="62"/>
      <c r="M29" s="62"/>
      <c r="N29" s="134"/>
      <c r="O29" s="62"/>
      <c r="P29" s="62"/>
      <c r="Q29" s="62"/>
      <c r="R29" s="62"/>
      <c r="S29" s="62"/>
      <c r="T29" s="63"/>
      <c r="V29" s="468"/>
      <c r="W29" s="469"/>
      <c r="X29" s="469"/>
      <c r="Y29" s="469"/>
      <c r="Z29" s="469"/>
      <c r="AA29" s="470"/>
      <c r="AB29" s="51"/>
      <c r="AC29" s="51"/>
      <c r="AD29" s="51"/>
      <c r="AE29" s="51"/>
      <c r="AF29" s="51"/>
    </row>
    <row r="30" spans="2:32" x14ac:dyDescent="0.2">
      <c r="B30" s="61" t="s">
        <v>263</v>
      </c>
      <c r="C30" s="308">
        <v>56.712503691328934</v>
      </c>
      <c r="D30" s="309">
        <v>2.9985525591971189</v>
      </c>
      <c r="E30" s="310">
        <v>59.711056250526042</v>
      </c>
      <c r="F30" s="310"/>
      <c r="G30" s="309">
        <v>21.527475146035119</v>
      </c>
      <c r="H30" s="309">
        <v>1.9063512522470651</v>
      </c>
      <c r="I30" s="310">
        <v>23.433826398282214</v>
      </c>
      <c r="J30" s="310"/>
      <c r="K30" s="309">
        <v>78.23997883736412</v>
      </c>
      <c r="L30" s="309">
        <v>4.9049038114441901</v>
      </c>
      <c r="M30" s="310">
        <v>83.144882648808348</v>
      </c>
      <c r="N30" s="134"/>
      <c r="O30" s="309">
        <v>23.433826398282214</v>
      </c>
      <c r="P30" s="310">
        <v>23.352960566805212</v>
      </c>
      <c r="Q30" s="311">
        <v>468.5580065014687</v>
      </c>
      <c r="R30" s="309">
        <v>28.184327948676341</v>
      </c>
      <c r="S30" s="310">
        <v>28.087069008738219</v>
      </c>
      <c r="T30" s="135">
        <v>389.58200464724183</v>
      </c>
      <c r="V30" s="468"/>
      <c r="W30" s="469"/>
      <c r="X30" s="469"/>
      <c r="Y30" s="469"/>
      <c r="Z30" s="469"/>
      <c r="AA30" s="470"/>
      <c r="AB30" s="51"/>
      <c r="AC30" s="51"/>
      <c r="AD30" s="51"/>
      <c r="AE30" s="51"/>
      <c r="AF30" s="51"/>
    </row>
    <row r="31" spans="2:32" x14ac:dyDescent="0.2">
      <c r="B31" s="61" t="s">
        <v>356</v>
      </c>
      <c r="C31" s="308">
        <v>64.425361485472749</v>
      </c>
      <c r="D31" s="309">
        <v>2.5256722449768105</v>
      </c>
      <c r="E31" s="310">
        <v>66.951033730449595</v>
      </c>
      <c r="F31" s="310"/>
      <c r="G31" s="309">
        <v>19.166029612678674</v>
      </c>
      <c r="H31" s="309">
        <v>0.48764571575680821</v>
      </c>
      <c r="I31" s="310">
        <v>19.653675328435501</v>
      </c>
      <c r="J31" s="310"/>
      <c r="K31" s="309">
        <v>83.591391098151561</v>
      </c>
      <c r="L31" s="309">
        <v>3.0133179607336196</v>
      </c>
      <c r="M31" s="310">
        <v>86.604709058885092</v>
      </c>
      <c r="N31" s="134"/>
      <c r="O31" s="309">
        <v>19.653675328435501</v>
      </c>
      <c r="P31" s="310">
        <v>19.653675328435501</v>
      </c>
      <c r="Q31" s="311">
        <v>223.54073790811253</v>
      </c>
      <c r="R31" s="309">
        <v>22.693541196555891</v>
      </c>
      <c r="S31" s="310">
        <v>22.693541196555891</v>
      </c>
      <c r="T31" s="135">
        <v>193.59680569340574</v>
      </c>
      <c r="V31" s="468"/>
      <c r="W31" s="469"/>
      <c r="X31" s="469"/>
      <c r="Y31" s="469"/>
      <c r="Z31" s="469"/>
      <c r="AA31" s="470"/>
      <c r="AB31" s="51"/>
      <c r="AC31" s="51"/>
      <c r="AD31" s="51"/>
      <c r="AE31" s="51"/>
      <c r="AF31" s="51"/>
    </row>
    <row r="32" spans="2:32" x14ac:dyDescent="0.2">
      <c r="B32" s="61" t="s">
        <v>357</v>
      </c>
      <c r="C32" s="308">
        <v>49.675702030035744</v>
      </c>
      <c r="D32" s="309">
        <v>3.4299834333958943</v>
      </c>
      <c r="E32" s="310">
        <v>53.105685463431648</v>
      </c>
      <c r="F32" s="310"/>
      <c r="G32" s="309">
        <v>23.681932585247004</v>
      </c>
      <c r="H32" s="309">
        <v>3.2007028068213539</v>
      </c>
      <c r="I32" s="310">
        <v>26.882635392068355</v>
      </c>
      <c r="J32" s="310"/>
      <c r="K32" s="309">
        <v>73.357634615282734</v>
      </c>
      <c r="L32" s="309">
        <v>6.6306862402172531</v>
      </c>
      <c r="M32" s="310">
        <v>79.988320855499992</v>
      </c>
      <c r="N32" s="134"/>
      <c r="O32" s="309">
        <v>26.882635392068355</v>
      </c>
      <c r="P32" s="310">
        <v>26.727991872415714</v>
      </c>
      <c r="Q32" s="311">
        <v>245.01726859335631</v>
      </c>
      <c r="R32" s="309">
        <v>33.608200677986737</v>
      </c>
      <c r="S32" s="310">
        <v>33.414868053925261</v>
      </c>
      <c r="T32" s="135">
        <v>195.98519895383606</v>
      </c>
      <c r="V32" s="468"/>
      <c r="W32" s="469"/>
      <c r="X32" s="469"/>
      <c r="Y32" s="469"/>
      <c r="Z32" s="469"/>
      <c r="AA32" s="470"/>
      <c r="AB32" s="51"/>
      <c r="AC32" s="51"/>
      <c r="AD32" s="51"/>
      <c r="AE32" s="51"/>
      <c r="AF32" s="51"/>
    </row>
    <row r="33" spans="2:32" x14ac:dyDescent="0.2">
      <c r="B33" s="61" t="s">
        <v>264</v>
      </c>
      <c r="C33" s="308">
        <v>38.359300753759975</v>
      </c>
      <c r="D33" s="309">
        <v>4.2881671879298544</v>
      </c>
      <c r="E33" s="310">
        <v>42.647467941689776</v>
      </c>
      <c r="F33" s="310"/>
      <c r="G33" s="309">
        <v>29.147976216016914</v>
      </c>
      <c r="H33" s="309">
        <v>6.3021408548153177</v>
      </c>
      <c r="I33" s="310">
        <v>35.450117070832206</v>
      </c>
      <c r="J33" s="310"/>
      <c r="K33" s="309">
        <v>67.50727696977691</v>
      </c>
      <c r="L33" s="309">
        <v>10.590308042745153</v>
      </c>
      <c r="M33" s="310">
        <v>78.097585012522131</v>
      </c>
      <c r="N33" s="134"/>
      <c r="O33" s="309">
        <v>35.450117070832206</v>
      </c>
      <c r="P33" s="310">
        <v>35.194495493433841</v>
      </c>
      <c r="Q33" s="311">
        <v>653.84469393967413</v>
      </c>
      <c r="R33" s="309">
        <v>45.392078468429311</v>
      </c>
      <c r="S33" s="310">
        <v>45.06476799223794</v>
      </c>
      <c r="T33" s="135">
        <v>510.63691569940113</v>
      </c>
      <c r="V33" s="468"/>
      <c r="W33" s="469"/>
      <c r="X33" s="469"/>
      <c r="Y33" s="469"/>
      <c r="Z33" s="469"/>
      <c r="AA33" s="470"/>
      <c r="AB33" s="51"/>
      <c r="AC33" s="51"/>
      <c r="AD33" s="51"/>
      <c r="AE33" s="51"/>
      <c r="AF33" s="51"/>
    </row>
    <row r="34" spans="2:32" x14ac:dyDescent="0.2">
      <c r="B34" s="61" t="s">
        <v>358</v>
      </c>
      <c r="C34" s="308">
        <v>19.839401329914207</v>
      </c>
      <c r="D34" s="309">
        <v>7.6573856901229682</v>
      </c>
      <c r="E34" s="310">
        <v>27.496787020037218</v>
      </c>
      <c r="F34" s="310"/>
      <c r="G34" s="309">
        <v>26.057196076026056</v>
      </c>
      <c r="H34" s="309">
        <v>14.621164762737632</v>
      </c>
      <c r="I34" s="310">
        <v>40.678360838763666</v>
      </c>
      <c r="J34" s="310"/>
      <c r="K34" s="309">
        <v>45.896597405940234</v>
      </c>
      <c r="L34" s="309">
        <v>22.278550452860653</v>
      </c>
      <c r="M34" s="310">
        <v>68.175147858800912</v>
      </c>
      <c r="N34" s="134"/>
      <c r="O34" s="309">
        <v>40.678360838763666</v>
      </c>
      <c r="P34" s="310">
        <v>40.300859353942855</v>
      </c>
      <c r="Q34" s="311">
        <v>742.24170682783324</v>
      </c>
      <c r="R34" s="309">
        <v>59.667433245636033</v>
      </c>
      <c r="S34" s="310">
        <v>59.113710229731836</v>
      </c>
      <c r="T34" s="135">
        <v>506.02438109956228</v>
      </c>
      <c r="V34" s="468"/>
      <c r="W34" s="469"/>
      <c r="X34" s="469"/>
      <c r="Y34" s="469"/>
      <c r="Z34" s="469"/>
      <c r="AA34" s="470"/>
      <c r="AB34" s="51"/>
      <c r="AC34" s="51"/>
      <c r="AD34" s="51"/>
      <c r="AE34" s="51"/>
      <c r="AF34" s="51"/>
    </row>
    <row r="35" spans="2:32" x14ac:dyDescent="0.2">
      <c r="B35" s="61" t="s">
        <v>359</v>
      </c>
      <c r="C35" s="308">
        <v>10.163225813577315</v>
      </c>
      <c r="D35" s="309">
        <v>13.736159257859121</v>
      </c>
      <c r="E35" s="310">
        <v>23.899385071436438</v>
      </c>
      <c r="F35" s="310"/>
      <c r="G35" s="309">
        <v>21.433934483155685</v>
      </c>
      <c r="H35" s="309">
        <v>25.901977230578037</v>
      </c>
      <c r="I35" s="310">
        <v>47.335911713733729</v>
      </c>
      <c r="J35" s="310"/>
      <c r="K35" s="309">
        <v>31.597160296732991</v>
      </c>
      <c r="L35" s="309">
        <v>39.638136488437155</v>
      </c>
      <c r="M35" s="310">
        <v>71.235296785170263</v>
      </c>
      <c r="N35" s="134"/>
      <c r="O35" s="309">
        <v>47.335911713733729</v>
      </c>
      <c r="P35" s="310">
        <v>46.28960421915545</v>
      </c>
      <c r="Q35" s="311">
        <v>808.82860376576718</v>
      </c>
      <c r="R35" s="309">
        <v>66.450080016495662</v>
      </c>
      <c r="S35" s="310">
        <v>64.981275165813699</v>
      </c>
      <c r="T35" s="135">
        <v>576.17145637589158</v>
      </c>
      <c r="V35" s="468"/>
      <c r="W35" s="469"/>
      <c r="X35" s="469"/>
      <c r="Y35" s="469"/>
      <c r="Z35" s="469"/>
      <c r="AA35" s="470"/>
      <c r="AB35" s="51"/>
      <c r="AC35" s="51"/>
      <c r="AD35" s="51"/>
      <c r="AE35" s="51"/>
      <c r="AF35" s="51"/>
    </row>
    <row r="36" spans="2:32" x14ac:dyDescent="0.2">
      <c r="B36" s="61" t="s">
        <v>360</v>
      </c>
      <c r="C36" s="308">
        <v>5.9390986277584972</v>
      </c>
      <c r="D36" s="309">
        <v>14.40541538260192</v>
      </c>
      <c r="E36" s="310">
        <v>20.344514010360434</v>
      </c>
      <c r="F36" s="310"/>
      <c r="G36" s="309">
        <v>7.896598986130642</v>
      </c>
      <c r="H36" s="309">
        <v>34.053239596470767</v>
      </c>
      <c r="I36" s="310">
        <v>41.949838582601444</v>
      </c>
      <c r="J36" s="310"/>
      <c r="K36" s="309">
        <v>13.835697613889153</v>
      </c>
      <c r="L36" s="309">
        <v>48.458654979072655</v>
      </c>
      <c r="M36" s="310">
        <v>62.294352592961793</v>
      </c>
      <c r="N36" s="134"/>
      <c r="O36" s="309">
        <v>41.949838582601444</v>
      </c>
      <c r="P36" s="310">
        <v>41.459087287005119</v>
      </c>
      <c r="Q36" s="311">
        <v>755.7714960782223</v>
      </c>
      <c r="R36" s="309">
        <v>67.341318813771537</v>
      </c>
      <c r="S36" s="310">
        <v>66.553524615471034</v>
      </c>
      <c r="T36" s="135">
        <v>470.80296056406905</v>
      </c>
      <c r="V36" s="468"/>
      <c r="W36" s="469"/>
      <c r="X36" s="469"/>
      <c r="Y36" s="469"/>
      <c r="Z36" s="469"/>
      <c r="AA36" s="470"/>
    </row>
    <row r="37" spans="2:32" x14ac:dyDescent="0.2">
      <c r="B37" s="61" t="s">
        <v>361</v>
      </c>
      <c r="C37" s="308">
        <v>4.8416854020143223</v>
      </c>
      <c r="D37" s="309">
        <v>17.858317601745398</v>
      </c>
      <c r="E37" s="310">
        <v>22.700003003759683</v>
      </c>
      <c r="F37" s="310"/>
      <c r="G37" s="309">
        <v>3.7551124143476944</v>
      </c>
      <c r="H37" s="309">
        <v>38.351988889782071</v>
      </c>
      <c r="I37" s="310">
        <v>42.107101304129756</v>
      </c>
      <c r="J37" s="310"/>
      <c r="K37" s="309">
        <v>8.5967978163620149</v>
      </c>
      <c r="L37" s="309">
        <v>56.210306491527462</v>
      </c>
      <c r="M37" s="310">
        <v>64.807104307889418</v>
      </c>
      <c r="N37" s="134"/>
      <c r="O37" s="309">
        <v>42.107101304129756</v>
      </c>
      <c r="P37" s="310">
        <v>41.753299025096489</v>
      </c>
      <c r="Q37" s="311">
        <v>663.10487417929176</v>
      </c>
      <c r="R37" s="309">
        <v>64.972971333643883</v>
      </c>
      <c r="S37" s="310">
        <v>64.427040015138573</v>
      </c>
      <c r="T37" s="135">
        <v>429.73906748007238</v>
      </c>
      <c r="V37" s="468"/>
      <c r="W37" s="469"/>
      <c r="X37" s="469"/>
      <c r="Y37" s="469"/>
      <c r="Z37" s="469"/>
      <c r="AA37" s="470"/>
    </row>
    <row r="38" spans="2:32" x14ac:dyDescent="0.2">
      <c r="B38" s="313" t="s">
        <v>362</v>
      </c>
      <c r="C38" s="314">
        <v>1.9778686850268163</v>
      </c>
      <c r="D38" s="315">
        <v>12.559995665835876</v>
      </c>
      <c r="E38" s="316">
        <v>14.537864350862701</v>
      </c>
      <c r="F38" s="316"/>
      <c r="G38" s="315">
        <v>0.18528819843904246</v>
      </c>
      <c r="H38" s="315">
        <v>36.236000585545796</v>
      </c>
      <c r="I38" s="316">
        <v>36.421288783984799</v>
      </c>
      <c r="J38" s="316"/>
      <c r="K38" s="315">
        <v>2.1631568834658594</v>
      </c>
      <c r="L38" s="315">
        <v>48.795996251381609</v>
      </c>
      <c r="M38" s="316">
        <v>50.959153134847483</v>
      </c>
      <c r="N38" s="188"/>
      <c r="O38" s="315">
        <v>36.421288783984799</v>
      </c>
      <c r="P38" s="316">
        <v>35.716987137588163</v>
      </c>
      <c r="Q38" s="317">
        <v>696.38658927003667</v>
      </c>
      <c r="R38" s="315">
        <v>71.471534637962293</v>
      </c>
      <c r="S38" s="316">
        <v>70.08944407508973</v>
      </c>
      <c r="T38" s="318">
        <v>354.87270843665925</v>
      </c>
      <c r="V38" s="471"/>
      <c r="W38" s="472"/>
      <c r="X38" s="472"/>
      <c r="Y38" s="472"/>
      <c r="Z38" s="472"/>
      <c r="AA38" s="473"/>
    </row>
    <row r="41" spans="2:32" ht="15.75" customHeight="1" x14ac:dyDescent="0.2">
      <c r="B41" s="401" t="s">
        <v>685</v>
      </c>
      <c r="C41" s="402"/>
      <c r="D41" s="402"/>
      <c r="E41" s="402"/>
      <c r="F41" s="402"/>
      <c r="G41" s="402"/>
      <c r="H41" s="402"/>
      <c r="I41" s="402"/>
      <c r="J41" s="402"/>
      <c r="K41" s="402"/>
      <c r="L41" s="402"/>
      <c r="M41" s="402"/>
      <c r="N41" s="402"/>
      <c r="O41" s="402"/>
      <c r="P41" s="402"/>
      <c r="Q41" s="402"/>
      <c r="R41" s="402"/>
      <c r="S41" s="402"/>
      <c r="T41" s="403"/>
    </row>
    <row r="42" spans="2:32" x14ac:dyDescent="0.2">
      <c r="B42" s="390" t="s">
        <v>363</v>
      </c>
      <c r="C42" s="391"/>
      <c r="D42" s="391"/>
      <c r="E42" s="391"/>
      <c r="F42" s="391"/>
      <c r="G42" s="391"/>
      <c r="H42" s="391"/>
      <c r="I42" s="391"/>
      <c r="J42" s="391"/>
      <c r="K42" s="391"/>
      <c r="L42" s="391"/>
      <c r="M42" s="391"/>
      <c r="N42" s="391"/>
      <c r="O42" s="391"/>
      <c r="P42" s="391"/>
      <c r="Q42" s="391"/>
      <c r="R42" s="391"/>
      <c r="S42" s="391"/>
      <c r="T42" s="392"/>
    </row>
    <row r="43" spans="2:32" ht="37.5" customHeight="1" x14ac:dyDescent="0.2">
      <c r="B43" s="407" t="s">
        <v>364</v>
      </c>
      <c r="C43" s="408"/>
      <c r="D43" s="408"/>
      <c r="E43" s="408"/>
      <c r="F43" s="408"/>
      <c r="G43" s="408"/>
      <c r="H43" s="408"/>
      <c r="I43" s="408"/>
      <c r="J43" s="408"/>
      <c r="K43" s="439"/>
      <c r="L43" s="439"/>
      <c r="M43" s="439"/>
      <c r="N43" s="439"/>
      <c r="O43" s="439"/>
      <c r="P43" s="439"/>
      <c r="Q43" s="439"/>
      <c r="R43" s="439"/>
      <c r="S43" s="439"/>
      <c r="T43" s="440"/>
    </row>
    <row r="44" spans="2:32" x14ac:dyDescent="0.2">
      <c r="B44" s="441"/>
      <c r="C44" s="429" t="s">
        <v>344</v>
      </c>
      <c r="D44" s="429"/>
      <c r="E44" s="429"/>
      <c r="F44" s="128"/>
      <c r="G44" s="429" t="s">
        <v>345</v>
      </c>
      <c r="H44" s="429"/>
      <c r="I44" s="429"/>
      <c r="J44" s="128"/>
      <c r="K44" s="429" t="s">
        <v>346</v>
      </c>
      <c r="L44" s="429"/>
      <c r="M44" s="429"/>
      <c r="N44" s="128"/>
      <c r="O44" s="429" t="s">
        <v>349</v>
      </c>
      <c r="P44" s="429"/>
      <c r="Q44" s="453" t="s">
        <v>365</v>
      </c>
      <c r="R44" s="429" t="s">
        <v>349</v>
      </c>
      <c r="S44" s="429"/>
      <c r="T44" s="430" t="s">
        <v>366</v>
      </c>
    </row>
    <row r="45" spans="2:32" ht="33.75" x14ac:dyDescent="0.2">
      <c r="B45" s="442"/>
      <c r="C45" s="130" t="s">
        <v>351</v>
      </c>
      <c r="D45" s="130" t="s">
        <v>352</v>
      </c>
      <c r="E45" s="52" t="s">
        <v>2</v>
      </c>
      <c r="F45" s="52"/>
      <c r="G45" s="130" t="s">
        <v>351</v>
      </c>
      <c r="H45" s="130" t="s">
        <v>352</v>
      </c>
      <c r="I45" s="130" t="s">
        <v>2</v>
      </c>
      <c r="J45" s="130"/>
      <c r="K45" s="130" t="s">
        <v>351</v>
      </c>
      <c r="L45" s="130" t="s">
        <v>352</v>
      </c>
      <c r="M45" s="130" t="s">
        <v>2</v>
      </c>
      <c r="N45" s="130"/>
      <c r="O45" s="52" t="s">
        <v>353</v>
      </c>
      <c r="P45" s="52" t="s">
        <v>354</v>
      </c>
      <c r="Q45" s="454"/>
      <c r="R45" s="52" t="s">
        <v>353</v>
      </c>
      <c r="S45" s="52" t="s">
        <v>354</v>
      </c>
      <c r="T45" s="452"/>
    </row>
    <row r="46" spans="2:32" x14ac:dyDescent="0.2">
      <c r="B46" s="131"/>
      <c r="C46" s="132"/>
      <c r="D46" s="132"/>
      <c r="E46" s="132"/>
      <c r="F46" s="132"/>
      <c r="G46" s="82"/>
      <c r="H46" s="82"/>
      <c r="I46" s="82"/>
      <c r="J46" s="82"/>
      <c r="K46" s="82"/>
      <c r="L46" s="82"/>
      <c r="M46" s="82"/>
      <c r="N46" s="82"/>
      <c r="O46" s="82"/>
      <c r="P46" s="82"/>
      <c r="Q46" s="82"/>
      <c r="R46" s="82"/>
      <c r="S46" s="82"/>
      <c r="T46" s="83"/>
    </row>
    <row r="47" spans="2:32" x14ac:dyDescent="0.2">
      <c r="B47" s="84" t="s">
        <v>2</v>
      </c>
      <c r="C47" s="319">
        <v>30.616338438409354</v>
      </c>
      <c r="D47" s="320">
        <v>22.569227299973576</v>
      </c>
      <c r="E47" s="321">
        <v>53.185565738382969</v>
      </c>
      <c r="F47" s="321"/>
      <c r="G47" s="320">
        <v>21.669269517135874</v>
      </c>
      <c r="H47" s="320">
        <v>11.858460287015143</v>
      </c>
      <c r="I47" s="321">
        <v>33.527729804151036</v>
      </c>
      <c r="J47" s="321"/>
      <c r="K47" s="320">
        <v>52.285607955545231</v>
      </c>
      <c r="L47" s="320">
        <v>34.427687586988732</v>
      </c>
      <c r="M47" s="321">
        <v>86.71329554253397</v>
      </c>
      <c r="N47" s="321"/>
      <c r="O47" s="320">
        <v>33.527729804151036</v>
      </c>
      <c r="P47" s="321">
        <v>33.527729804151036</v>
      </c>
      <c r="Q47" s="322">
        <v>300.02098437008311</v>
      </c>
      <c r="R47" s="320">
        <v>38.665039304964779</v>
      </c>
      <c r="S47" s="321">
        <v>38.665039304964779</v>
      </c>
      <c r="T47" s="137">
        <v>260.15808286644977</v>
      </c>
    </row>
    <row r="48" spans="2:32" x14ac:dyDescent="0.2">
      <c r="B48" s="95"/>
      <c r="C48" s="62"/>
      <c r="D48" s="62"/>
      <c r="E48" s="62"/>
      <c r="F48" s="62"/>
      <c r="G48" s="62"/>
      <c r="H48" s="62"/>
      <c r="I48" s="62"/>
      <c r="J48" s="62"/>
      <c r="K48" s="62"/>
      <c r="L48" s="62"/>
      <c r="M48" s="62"/>
      <c r="N48" s="62"/>
      <c r="O48" s="62"/>
      <c r="P48" s="62"/>
      <c r="Q48" s="62"/>
      <c r="R48" s="62"/>
      <c r="S48" s="62"/>
      <c r="T48" s="63"/>
    </row>
    <row r="49" spans="2:20" x14ac:dyDescent="0.2">
      <c r="B49" s="84" t="s">
        <v>3</v>
      </c>
      <c r="C49" s="62"/>
      <c r="D49" s="62"/>
      <c r="E49" s="62"/>
      <c r="F49" s="62"/>
      <c r="G49" s="62"/>
      <c r="H49" s="62"/>
      <c r="I49" s="62"/>
      <c r="J49" s="62"/>
      <c r="K49" s="62"/>
      <c r="L49" s="62"/>
      <c r="M49" s="62"/>
      <c r="N49" s="62"/>
      <c r="O49" s="62"/>
      <c r="P49" s="62"/>
      <c r="Q49" s="62"/>
      <c r="R49" s="62"/>
      <c r="S49" s="62"/>
      <c r="T49" s="63"/>
    </row>
    <row r="50" spans="2:20" x14ac:dyDescent="0.2">
      <c r="B50" s="101" t="s">
        <v>273</v>
      </c>
      <c r="C50" s="323">
        <v>30.194312559930143</v>
      </c>
      <c r="D50" s="324">
        <v>22.56744374555743</v>
      </c>
      <c r="E50" s="325">
        <v>52.76175630548758</v>
      </c>
      <c r="F50" s="325"/>
      <c r="G50" s="324">
        <v>23.352793584034252</v>
      </c>
      <c r="H50" s="324">
        <v>11.327682326424201</v>
      </c>
      <c r="I50" s="325">
        <v>34.680475910458483</v>
      </c>
      <c r="J50" s="325"/>
      <c r="K50" s="324">
        <v>53.547106143964399</v>
      </c>
      <c r="L50" s="324">
        <v>33.895126071981643</v>
      </c>
      <c r="M50" s="325">
        <v>87.442232215945992</v>
      </c>
      <c r="N50" s="325"/>
      <c r="O50" s="324">
        <v>34.680475910458483</v>
      </c>
      <c r="P50" s="325">
        <v>34.680475910458483</v>
      </c>
      <c r="Q50" s="326">
        <v>255.91794863732338</v>
      </c>
      <c r="R50" s="324">
        <v>39.661013942109896</v>
      </c>
      <c r="S50" s="325">
        <v>39.661013942109896</v>
      </c>
      <c r="T50" s="138">
        <v>223.78036692973382</v>
      </c>
    </row>
    <row r="51" spans="2:20" x14ac:dyDescent="0.2">
      <c r="B51" s="101" t="s">
        <v>216</v>
      </c>
      <c r="C51" s="323">
        <v>20.309907394543504</v>
      </c>
      <c r="D51" s="324">
        <v>23.205077728115345</v>
      </c>
      <c r="E51" s="325">
        <v>43.514985122658857</v>
      </c>
      <c r="F51" s="325"/>
      <c r="G51" s="324">
        <v>18.343971024944427</v>
      </c>
      <c r="H51" s="324">
        <v>15.341253942574742</v>
      </c>
      <c r="I51" s="325">
        <v>33.685224967519169</v>
      </c>
      <c r="J51" s="325"/>
      <c r="K51" s="324">
        <v>38.653878419487924</v>
      </c>
      <c r="L51" s="324">
        <v>38.546331670690073</v>
      </c>
      <c r="M51" s="325">
        <v>77.200210090178018</v>
      </c>
      <c r="N51" s="325"/>
      <c r="O51" s="324">
        <v>33.685224967519169</v>
      </c>
      <c r="P51" s="325">
        <v>33.685224967519169</v>
      </c>
      <c r="Q51" s="326">
        <v>24.108931511537225</v>
      </c>
      <c r="R51" s="324">
        <v>43.633592354439521</v>
      </c>
      <c r="S51" s="325">
        <v>43.633592354439521</v>
      </c>
      <c r="T51" s="138">
        <v>18.612145777403864</v>
      </c>
    </row>
    <row r="52" spans="2:20" x14ac:dyDescent="0.2">
      <c r="B52" s="101" t="s">
        <v>217</v>
      </c>
      <c r="C52" s="323">
        <v>48.44564618398109</v>
      </c>
      <c r="D52" s="324">
        <v>21.825346470323957</v>
      </c>
      <c r="E52" s="325">
        <v>70.270992654305033</v>
      </c>
      <c r="F52" s="325"/>
      <c r="G52" s="324">
        <v>4.1303676389353399</v>
      </c>
      <c r="H52" s="324">
        <v>14.452683692661729</v>
      </c>
      <c r="I52" s="325">
        <v>18.583051331597069</v>
      </c>
      <c r="J52" s="325"/>
      <c r="K52" s="324">
        <v>52.576013822916423</v>
      </c>
      <c r="L52" s="324">
        <v>36.278030162985687</v>
      </c>
      <c r="M52" s="325">
        <v>88.854043985902109</v>
      </c>
      <c r="N52" s="325"/>
      <c r="O52" s="324">
        <v>18.583051331597069</v>
      </c>
      <c r="P52" s="325">
        <v>18.583051331597069</v>
      </c>
      <c r="Q52" s="326">
        <v>19.994104221222425</v>
      </c>
      <c r="R52" s="324">
        <v>20.914131195362952</v>
      </c>
      <c r="S52" s="325">
        <v>20.914131195362952</v>
      </c>
      <c r="T52" s="138">
        <v>17.765570159312084</v>
      </c>
    </row>
    <row r="53" spans="2:20" x14ac:dyDescent="0.2">
      <c r="B53" s="84" t="s">
        <v>218</v>
      </c>
      <c r="C53" s="312"/>
      <c r="D53" s="312"/>
      <c r="E53" s="312"/>
      <c r="F53" s="312"/>
      <c r="G53" s="134"/>
      <c r="H53" s="134"/>
      <c r="I53" s="134"/>
      <c r="J53" s="134"/>
      <c r="K53" s="134"/>
      <c r="L53" s="134"/>
      <c r="M53" s="134"/>
      <c r="N53" s="134"/>
      <c r="O53" s="134"/>
      <c r="P53" s="134"/>
      <c r="Q53" s="134"/>
      <c r="R53" s="134"/>
      <c r="S53" s="134"/>
      <c r="T53" s="136"/>
    </row>
    <row r="54" spans="2:20" ht="15.75" customHeight="1" x14ac:dyDescent="0.2">
      <c r="B54" s="70" t="s">
        <v>219</v>
      </c>
      <c r="C54" s="323">
        <v>25.16921606584507</v>
      </c>
      <c r="D54" s="324">
        <v>22.175087968119371</v>
      </c>
      <c r="E54" s="325">
        <v>47.344304033964448</v>
      </c>
      <c r="F54" s="325"/>
      <c r="G54" s="324">
        <v>29.606307537324145</v>
      </c>
      <c r="H54" s="324">
        <v>9.7139598247926706</v>
      </c>
      <c r="I54" s="325">
        <v>39.320267362116837</v>
      </c>
      <c r="J54" s="325"/>
      <c r="K54" s="324">
        <v>54.775523603169219</v>
      </c>
      <c r="L54" s="324">
        <v>31.889047792912056</v>
      </c>
      <c r="M54" s="325">
        <v>86.664571396081243</v>
      </c>
      <c r="N54" s="325"/>
      <c r="O54" s="324">
        <v>39.320267362116837</v>
      </c>
      <c r="P54" s="325">
        <v>39.320267362116837</v>
      </c>
      <c r="Q54" s="326">
        <v>180.43625097949536</v>
      </c>
      <c r="R54" s="324">
        <v>45.370636153512187</v>
      </c>
      <c r="S54" s="325">
        <v>45.370636153512187</v>
      </c>
      <c r="T54" s="138">
        <v>156.37430355453716</v>
      </c>
    </row>
    <row r="55" spans="2:20" x14ac:dyDescent="0.2">
      <c r="B55" s="70" t="s">
        <v>220</v>
      </c>
      <c r="C55" s="323">
        <v>41.804290881291422</v>
      </c>
      <c r="D55" s="324">
        <v>18.556353631558057</v>
      </c>
      <c r="E55" s="325">
        <v>60.360644512849497</v>
      </c>
      <c r="F55" s="325"/>
      <c r="G55" s="324">
        <v>9.8293089147067079</v>
      </c>
      <c r="H55" s="324">
        <v>17.296738796414328</v>
      </c>
      <c r="I55" s="325">
        <v>27.126047711121036</v>
      </c>
      <c r="J55" s="325"/>
      <c r="K55" s="324">
        <v>51.633599795998151</v>
      </c>
      <c r="L55" s="324">
        <v>35.853092427972392</v>
      </c>
      <c r="M55" s="325">
        <v>87.486692223970536</v>
      </c>
      <c r="N55" s="325"/>
      <c r="O55" s="324">
        <v>27.126047711121036</v>
      </c>
      <c r="P55" s="325">
        <v>27.126047711121036</v>
      </c>
      <c r="Q55" s="326">
        <v>64.536367419181275</v>
      </c>
      <c r="R55" s="324">
        <v>31.005913038381802</v>
      </c>
      <c r="S55" s="325">
        <v>31.005913038381802</v>
      </c>
      <c r="T55" s="138">
        <v>56.460733136549919</v>
      </c>
    </row>
    <row r="56" spans="2:20" x14ac:dyDescent="0.2">
      <c r="B56" s="70" t="s">
        <v>221</v>
      </c>
      <c r="C56" s="323">
        <v>36.640749906452669</v>
      </c>
      <c r="D56" s="324">
        <v>46.412085230321374</v>
      </c>
      <c r="E56" s="325">
        <v>83.05283513677405</v>
      </c>
      <c r="F56" s="325"/>
      <c r="G56" s="324">
        <v>16.947164863225957</v>
      </c>
      <c r="H56" s="324">
        <v>0</v>
      </c>
      <c r="I56" s="325">
        <v>16.947164863225957</v>
      </c>
      <c r="J56" s="325"/>
      <c r="K56" s="324">
        <v>53.587914769678626</v>
      </c>
      <c r="L56" s="324">
        <v>46.412085230321374</v>
      </c>
      <c r="M56" s="325">
        <v>100</v>
      </c>
      <c r="N56" s="325"/>
      <c r="O56" s="324">
        <v>16.947164863225957</v>
      </c>
      <c r="P56" s="325">
        <v>16.947164863225957</v>
      </c>
      <c r="Q56" s="326">
        <v>6.9054287720067222</v>
      </c>
      <c r="R56" s="324">
        <v>16.947164863225957</v>
      </c>
      <c r="S56" s="325">
        <v>16.947164863225957</v>
      </c>
      <c r="T56" s="138">
        <v>6.9054287720067222</v>
      </c>
    </row>
    <row r="57" spans="2:20" x14ac:dyDescent="0.2">
      <c r="B57" s="70" t="s">
        <v>222</v>
      </c>
      <c r="C57" s="323">
        <v>11.307504885275179</v>
      </c>
      <c r="D57" s="324">
        <v>0</v>
      </c>
      <c r="E57" s="325">
        <v>11.307504885275179</v>
      </c>
      <c r="F57" s="325"/>
      <c r="G57" s="324">
        <v>0</v>
      </c>
      <c r="H57" s="324">
        <v>88.692495114724821</v>
      </c>
      <c r="I57" s="325">
        <v>88.692495114724821</v>
      </c>
      <c r="J57" s="325"/>
      <c r="K57" s="324">
        <v>11.307504885275179</v>
      </c>
      <c r="L57" s="324">
        <v>88.692495114724821</v>
      </c>
      <c r="M57" s="325">
        <v>100</v>
      </c>
      <c r="N57" s="325"/>
      <c r="O57" s="324">
        <v>88.692495114724821</v>
      </c>
      <c r="P57" s="325">
        <v>88.692495114724821</v>
      </c>
      <c r="Q57" s="326">
        <v>0.95277535808658753</v>
      </c>
      <c r="R57" s="324">
        <v>88.692495114724821</v>
      </c>
      <c r="S57" s="325">
        <v>88.692495114724821</v>
      </c>
      <c r="T57" s="138">
        <v>0.95277535808658753</v>
      </c>
    </row>
    <row r="58" spans="2:20" ht="12.75" customHeight="1" x14ac:dyDescent="0.2">
      <c r="B58" s="70" t="s">
        <v>223</v>
      </c>
      <c r="C58" s="323">
        <v>0</v>
      </c>
      <c r="D58" s="324">
        <v>15.992458853152579</v>
      </c>
      <c r="E58" s="325">
        <v>15.992458853152579</v>
      </c>
      <c r="F58" s="325"/>
      <c r="G58" s="324">
        <v>20.211173695129769</v>
      </c>
      <c r="H58" s="324">
        <v>44.640780987560682</v>
      </c>
      <c r="I58" s="325">
        <v>64.851954682690462</v>
      </c>
      <c r="J58" s="325"/>
      <c r="K58" s="324">
        <v>20.211173695129769</v>
      </c>
      <c r="L58" s="324">
        <v>60.633239840713259</v>
      </c>
      <c r="M58" s="325">
        <v>80.844413535843032</v>
      </c>
      <c r="N58" s="325"/>
      <c r="O58" s="324">
        <v>64.851954682690462</v>
      </c>
      <c r="P58" s="325">
        <v>64.851954682690462</v>
      </c>
      <c r="Q58" s="326">
        <v>1.1742447079745353</v>
      </c>
      <c r="R58" s="324">
        <v>80.218226400934697</v>
      </c>
      <c r="S58" s="325">
        <v>80.218226400934697</v>
      </c>
      <c r="T58" s="138">
        <v>0.94931124763768571</v>
      </c>
    </row>
    <row r="59" spans="2:20" ht="15.75" customHeight="1" x14ac:dyDescent="0.2">
      <c r="B59" s="70" t="s">
        <v>129</v>
      </c>
      <c r="C59" s="323">
        <v>43.744793585932968</v>
      </c>
      <c r="D59" s="324">
        <v>34.077590267637639</v>
      </c>
      <c r="E59" s="325">
        <v>77.822383853570614</v>
      </c>
      <c r="F59" s="325"/>
      <c r="G59" s="324">
        <v>0</v>
      </c>
      <c r="H59" s="324">
        <v>13.021284941605067</v>
      </c>
      <c r="I59" s="325">
        <v>13.021284941605067</v>
      </c>
      <c r="J59" s="325"/>
      <c r="K59" s="324">
        <v>43.744793585932968</v>
      </c>
      <c r="L59" s="324">
        <v>47.098875209242713</v>
      </c>
      <c r="M59" s="325">
        <v>90.843668795175674</v>
      </c>
      <c r="N59" s="325"/>
      <c r="O59" s="324">
        <v>13.021284941605067</v>
      </c>
      <c r="P59" s="325">
        <v>13.021284941605067</v>
      </c>
      <c r="Q59" s="326">
        <v>10.071277043789671</v>
      </c>
      <c r="R59" s="324">
        <v>14.333728606848792</v>
      </c>
      <c r="S59" s="325">
        <v>14.333728606848792</v>
      </c>
      <c r="T59" s="138">
        <v>9.1491175611048501</v>
      </c>
    </row>
    <row r="60" spans="2:20" x14ac:dyDescent="0.2">
      <c r="B60" s="70" t="s">
        <v>225</v>
      </c>
      <c r="C60" s="323">
        <v>14.202345203751602</v>
      </c>
      <c r="D60" s="324">
        <v>30.400363802691619</v>
      </c>
      <c r="E60" s="325">
        <v>44.60270900644322</v>
      </c>
      <c r="F60" s="325"/>
      <c r="G60" s="324">
        <v>2.9672913180320992</v>
      </c>
      <c r="H60" s="324">
        <v>8.5580900317405622</v>
      </c>
      <c r="I60" s="325">
        <v>11.525381349772662</v>
      </c>
      <c r="J60" s="325"/>
      <c r="K60" s="324">
        <v>17.169636521783701</v>
      </c>
      <c r="L60" s="324">
        <v>38.958453834432184</v>
      </c>
      <c r="M60" s="325">
        <v>56.128090356215893</v>
      </c>
      <c r="N60" s="325"/>
      <c r="O60" s="324">
        <v>11.525381349772662</v>
      </c>
      <c r="P60" s="325">
        <v>11.525381349772662</v>
      </c>
      <c r="Q60" s="326">
        <v>9.2510934324009337</v>
      </c>
      <c r="R60" s="324">
        <v>20.534069975705648</v>
      </c>
      <c r="S60" s="325">
        <v>20.534069975705648</v>
      </c>
      <c r="T60" s="138">
        <v>5.1924620806759485</v>
      </c>
    </row>
    <row r="61" spans="2:20" x14ac:dyDescent="0.2">
      <c r="B61" s="70" t="s">
        <v>226</v>
      </c>
      <c r="C61" s="323">
        <v>21.170996996676564</v>
      </c>
      <c r="D61" s="324">
        <v>25.733227690325933</v>
      </c>
      <c r="E61" s="325">
        <v>46.904224687002497</v>
      </c>
      <c r="F61" s="325"/>
      <c r="G61" s="324">
        <v>40.905276951448805</v>
      </c>
      <c r="H61" s="324">
        <v>7.8459362256626468</v>
      </c>
      <c r="I61" s="325">
        <v>48.751213177111445</v>
      </c>
      <c r="J61" s="325"/>
      <c r="K61" s="324">
        <v>62.076273948125362</v>
      </c>
      <c r="L61" s="324">
        <v>33.57916391598858</v>
      </c>
      <c r="M61" s="325">
        <v>95.655437864113935</v>
      </c>
      <c r="N61" s="325"/>
      <c r="O61" s="324">
        <v>48.751213177111445</v>
      </c>
      <c r="P61" s="325">
        <v>48.751213177111445</v>
      </c>
      <c r="Q61" s="326">
        <v>6.699442435925449</v>
      </c>
      <c r="R61" s="324">
        <v>50.96543831242127</v>
      </c>
      <c r="S61" s="325">
        <v>50.96543831242127</v>
      </c>
      <c r="T61" s="138">
        <v>6.4083809965387486</v>
      </c>
    </row>
    <row r="62" spans="2:20" ht="17.25" customHeight="1" x14ac:dyDescent="0.2">
      <c r="B62" s="70" t="s">
        <v>227</v>
      </c>
      <c r="C62" s="323">
        <v>39.887363334863835</v>
      </c>
      <c r="D62" s="324">
        <v>22.568104496493827</v>
      </c>
      <c r="E62" s="325">
        <v>62.455467831357659</v>
      </c>
      <c r="F62" s="325"/>
      <c r="G62" s="324">
        <v>5.216209168544041</v>
      </c>
      <c r="H62" s="324">
        <v>18.252181834148168</v>
      </c>
      <c r="I62" s="325">
        <v>23.468391002692208</v>
      </c>
      <c r="J62" s="325"/>
      <c r="K62" s="324">
        <v>45.103572503407875</v>
      </c>
      <c r="L62" s="324">
        <v>40.820286330641991</v>
      </c>
      <c r="M62" s="325">
        <v>85.923858834049867</v>
      </c>
      <c r="N62" s="325"/>
      <c r="O62" s="324">
        <v>23.468391002692208</v>
      </c>
      <c r="P62" s="325">
        <v>23.468391002692208</v>
      </c>
      <c r="Q62" s="326">
        <v>15.83199568430809</v>
      </c>
      <c r="R62" s="324">
        <v>27.31300865807038</v>
      </c>
      <c r="S62" s="325">
        <v>27.31300865807038</v>
      </c>
      <c r="T62" s="138">
        <v>13.60346162239775</v>
      </c>
    </row>
    <row r="63" spans="2:20" x14ac:dyDescent="0.2">
      <c r="B63" s="70" t="s">
        <v>228</v>
      </c>
      <c r="C63" s="323">
        <v>80.999986353294474</v>
      </c>
      <c r="D63" s="324">
        <v>19.000013646705519</v>
      </c>
      <c r="E63" s="325">
        <v>100</v>
      </c>
      <c r="F63" s="325"/>
      <c r="G63" s="324">
        <v>0</v>
      </c>
      <c r="H63" s="324">
        <v>0</v>
      </c>
      <c r="I63" s="325">
        <v>0</v>
      </c>
      <c r="J63" s="325"/>
      <c r="K63" s="324">
        <v>80.999986353294474</v>
      </c>
      <c r="L63" s="324">
        <v>19.000013646705519</v>
      </c>
      <c r="M63" s="325">
        <v>100</v>
      </c>
      <c r="N63" s="325"/>
      <c r="O63" s="324">
        <v>0</v>
      </c>
      <c r="P63" s="325">
        <v>0</v>
      </c>
      <c r="Q63" s="326">
        <v>4.1621085369143298</v>
      </c>
      <c r="R63" s="324">
        <v>0</v>
      </c>
      <c r="S63" s="325">
        <v>0</v>
      </c>
      <c r="T63" s="138">
        <v>4.1621085369143298</v>
      </c>
    </row>
    <row r="64" spans="2:20" x14ac:dyDescent="0.2">
      <c r="B64" s="56" t="s">
        <v>229</v>
      </c>
      <c r="C64" s="62"/>
      <c r="D64" s="62"/>
      <c r="E64" s="62"/>
      <c r="F64" s="62"/>
      <c r="G64" s="62"/>
      <c r="H64" s="62"/>
      <c r="I64" s="62"/>
      <c r="J64" s="62"/>
      <c r="K64" s="62"/>
      <c r="L64" s="62"/>
      <c r="M64" s="62"/>
      <c r="N64" s="62"/>
      <c r="O64" s="62"/>
      <c r="P64" s="62"/>
      <c r="Q64" s="62"/>
      <c r="R64" s="62"/>
      <c r="S64" s="62"/>
      <c r="T64" s="63"/>
    </row>
    <row r="65" spans="2:20" x14ac:dyDescent="0.2">
      <c r="B65" s="95" t="s">
        <v>230</v>
      </c>
      <c r="C65" s="323">
        <v>69.365246665113375</v>
      </c>
      <c r="D65" s="324">
        <v>5.393657323855944</v>
      </c>
      <c r="E65" s="325">
        <v>74.758903988969365</v>
      </c>
      <c r="F65" s="325"/>
      <c r="G65" s="324">
        <v>17.66396227317243</v>
      </c>
      <c r="H65" s="324">
        <v>1.9300126056705913</v>
      </c>
      <c r="I65" s="325">
        <v>19.593974878843024</v>
      </c>
      <c r="J65" s="325"/>
      <c r="K65" s="324">
        <v>87.029208938285805</v>
      </c>
      <c r="L65" s="324">
        <v>7.3236699295265346</v>
      </c>
      <c r="M65" s="325">
        <v>94.35287886781235</v>
      </c>
      <c r="N65" s="325"/>
      <c r="O65" s="324">
        <v>19.593974878843024</v>
      </c>
      <c r="P65" s="325">
        <v>19.593974878843024</v>
      </c>
      <c r="Q65" s="326">
        <v>46.439954131839031</v>
      </c>
      <c r="R65" s="324">
        <v>20.766695318638899</v>
      </c>
      <c r="S65" s="325">
        <v>20.766695318638899</v>
      </c>
      <c r="T65" s="138">
        <v>43.817433668281708</v>
      </c>
    </row>
    <row r="66" spans="2:20" x14ac:dyDescent="0.2">
      <c r="B66" s="95" t="s">
        <v>367</v>
      </c>
      <c r="C66" s="323">
        <v>79.987698954316258</v>
      </c>
      <c r="D66" s="324">
        <v>0</v>
      </c>
      <c r="E66" s="325">
        <v>79.987698954316258</v>
      </c>
      <c r="F66" s="325"/>
      <c r="G66" s="324">
        <v>17.866025518278004</v>
      </c>
      <c r="H66" s="324">
        <v>0</v>
      </c>
      <c r="I66" s="325">
        <v>17.866025518278004</v>
      </c>
      <c r="J66" s="325"/>
      <c r="K66" s="324">
        <v>97.853724472594266</v>
      </c>
      <c r="L66" s="324">
        <v>0</v>
      </c>
      <c r="M66" s="325">
        <v>97.853724472594266</v>
      </c>
      <c r="N66" s="325"/>
      <c r="O66" s="324">
        <v>17.866025518278004</v>
      </c>
      <c r="P66" s="325">
        <v>17.866025518278004</v>
      </c>
      <c r="Q66" s="326">
        <v>27.241845489677189</v>
      </c>
      <c r="R66" s="324">
        <v>18.257890146308856</v>
      </c>
      <c r="S66" s="325">
        <v>18.257890146308856</v>
      </c>
      <c r="T66" s="138">
        <v>26.657160426718562</v>
      </c>
    </row>
    <row r="67" spans="2:20" x14ac:dyDescent="0.2">
      <c r="B67" s="95" t="s">
        <v>368</v>
      </c>
      <c r="C67" s="323">
        <v>54.292136632366656</v>
      </c>
      <c r="D67" s="324">
        <v>13.047181021396794</v>
      </c>
      <c r="E67" s="325">
        <v>67.339317653763445</v>
      </c>
      <c r="F67" s="325"/>
      <c r="G67" s="324">
        <v>17.37723737725117</v>
      </c>
      <c r="H67" s="324">
        <v>4.6686732819280738</v>
      </c>
      <c r="I67" s="325">
        <v>22.045910659179246</v>
      </c>
      <c r="J67" s="325"/>
      <c r="K67" s="324">
        <v>71.669374009617826</v>
      </c>
      <c r="L67" s="324">
        <v>17.715854303324871</v>
      </c>
      <c r="M67" s="325">
        <v>89.385228312942687</v>
      </c>
      <c r="N67" s="325"/>
      <c r="O67" s="324">
        <v>22.045910659179246</v>
      </c>
      <c r="P67" s="325">
        <v>22.045910659179246</v>
      </c>
      <c r="Q67" s="326">
        <v>19.198108642161841</v>
      </c>
      <c r="R67" s="324">
        <v>24.663930579217496</v>
      </c>
      <c r="S67" s="325">
        <v>24.663930579217496</v>
      </c>
      <c r="T67" s="138">
        <v>17.160273241563146</v>
      </c>
    </row>
    <row r="68" spans="2:20" x14ac:dyDescent="0.2">
      <c r="B68" s="95" t="s">
        <v>233</v>
      </c>
      <c r="C68" s="323">
        <v>45.987476275386022</v>
      </c>
      <c r="D68" s="324">
        <v>13.350803147865651</v>
      </c>
      <c r="E68" s="325">
        <v>59.33827942325167</v>
      </c>
      <c r="F68" s="325"/>
      <c r="G68" s="324">
        <v>22.785064826200902</v>
      </c>
      <c r="H68" s="324">
        <v>3.084525496896604</v>
      </c>
      <c r="I68" s="325">
        <v>25.869590323097515</v>
      </c>
      <c r="J68" s="325"/>
      <c r="K68" s="324">
        <v>68.772541101586924</v>
      </c>
      <c r="L68" s="324">
        <v>16.435328644762251</v>
      </c>
      <c r="M68" s="325">
        <v>85.207869746349218</v>
      </c>
      <c r="N68" s="325"/>
      <c r="O68" s="324">
        <v>25.869590323097515</v>
      </c>
      <c r="P68" s="325">
        <v>25.869590323097515</v>
      </c>
      <c r="Q68" s="326">
        <v>57.061520422849469</v>
      </c>
      <c r="R68" s="324">
        <v>30.360564581777869</v>
      </c>
      <c r="S68" s="325">
        <v>30.360564581777869</v>
      </c>
      <c r="T68" s="138">
        <v>48.620905997188011</v>
      </c>
    </row>
    <row r="69" spans="2:20" x14ac:dyDescent="0.2">
      <c r="B69" s="95" t="s">
        <v>234</v>
      </c>
      <c r="C69" s="323">
        <v>24.717620433637727</v>
      </c>
      <c r="D69" s="324">
        <v>20.053434606145657</v>
      </c>
      <c r="E69" s="325">
        <v>44.771055039783413</v>
      </c>
      <c r="F69" s="325"/>
      <c r="G69" s="324">
        <v>29.067839310647969</v>
      </c>
      <c r="H69" s="324">
        <v>9.8912230065339219</v>
      </c>
      <c r="I69" s="325">
        <v>38.959062317181889</v>
      </c>
      <c r="J69" s="325"/>
      <c r="K69" s="324">
        <v>53.785459744285696</v>
      </c>
      <c r="L69" s="324">
        <v>29.944657612679606</v>
      </c>
      <c r="M69" s="325">
        <v>83.730117356965323</v>
      </c>
      <c r="N69" s="325"/>
      <c r="O69" s="324">
        <v>38.959062317181889</v>
      </c>
      <c r="P69" s="325">
        <v>38.959062317181889</v>
      </c>
      <c r="Q69" s="326">
        <v>53.919624317421807</v>
      </c>
      <c r="R69" s="324">
        <v>46.529329645016894</v>
      </c>
      <c r="S69" s="325">
        <v>46.529329645016894</v>
      </c>
      <c r="T69" s="138">
        <v>45.146964719412075</v>
      </c>
    </row>
    <row r="70" spans="2:20" x14ac:dyDescent="0.2">
      <c r="B70" s="95" t="s">
        <v>235</v>
      </c>
      <c r="C70" s="323">
        <v>15.169455084934119</v>
      </c>
      <c r="D70" s="324">
        <v>12.749117262810348</v>
      </c>
      <c r="E70" s="325">
        <v>27.918572347744469</v>
      </c>
      <c r="F70" s="325"/>
      <c r="G70" s="324">
        <v>43.23417999794011</v>
      </c>
      <c r="H70" s="324">
        <v>15.531928093727975</v>
      </c>
      <c r="I70" s="325">
        <v>58.766108091668094</v>
      </c>
      <c r="J70" s="325"/>
      <c r="K70" s="324">
        <v>58.403635082874231</v>
      </c>
      <c r="L70" s="324">
        <v>28.281045356538321</v>
      </c>
      <c r="M70" s="325">
        <v>86.684680439412574</v>
      </c>
      <c r="N70" s="325"/>
      <c r="O70" s="324">
        <v>58.766108091668094</v>
      </c>
      <c r="P70" s="325">
        <v>58.766108091668094</v>
      </c>
      <c r="Q70" s="326">
        <v>50.281798687629895</v>
      </c>
      <c r="R70" s="324">
        <v>67.792956948998722</v>
      </c>
      <c r="S70" s="325">
        <v>67.792956948998722</v>
      </c>
      <c r="T70" s="138">
        <v>43.58661651156072</v>
      </c>
    </row>
    <row r="71" spans="2:20" x14ac:dyDescent="0.2">
      <c r="B71" s="95" t="s">
        <v>236</v>
      </c>
      <c r="C71" s="323">
        <v>22.381524708725404</v>
      </c>
      <c r="D71" s="324">
        <v>34.87530674774537</v>
      </c>
      <c r="E71" s="325">
        <v>57.256831456470778</v>
      </c>
      <c r="F71" s="325"/>
      <c r="G71" s="324">
        <v>14.392563402977617</v>
      </c>
      <c r="H71" s="324">
        <v>20.730007220857324</v>
      </c>
      <c r="I71" s="325">
        <v>35.122570623834946</v>
      </c>
      <c r="J71" s="325"/>
      <c r="K71" s="324">
        <v>36.774088111703023</v>
      </c>
      <c r="L71" s="324">
        <v>55.605313968602715</v>
      </c>
      <c r="M71" s="325">
        <v>92.379402080305752</v>
      </c>
      <c r="N71" s="325"/>
      <c r="O71" s="324">
        <v>35.122570623834946</v>
      </c>
      <c r="P71" s="325">
        <v>35.122570623834946</v>
      </c>
      <c r="Q71" s="326">
        <v>44.436296933737509</v>
      </c>
      <c r="R71" s="324">
        <v>38.019915514610901</v>
      </c>
      <c r="S71" s="325">
        <v>38.019915514610901</v>
      </c>
      <c r="T71" s="138">
        <v>41.049985414015943</v>
      </c>
    </row>
    <row r="72" spans="2:20" x14ac:dyDescent="0.2">
      <c r="B72" s="95" t="s">
        <v>237</v>
      </c>
      <c r="C72" s="323">
        <v>7.2667080744170187</v>
      </c>
      <c r="D72" s="324">
        <v>41.365220188315995</v>
      </c>
      <c r="E72" s="325">
        <v>48.63192826273302</v>
      </c>
      <c r="F72" s="325"/>
      <c r="G72" s="324">
        <v>0</v>
      </c>
      <c r="H72" s="324">
        <v>34.005746996157391</v>
      </c>
      <c r="I72" s="325">
        <v>34.005746996157391</v>
      </c>
      <c r="J72" s="325"/>
      <c r="K72" s="324">
        <v>7.2667080744170187</v>
      </c>
      <c r="L72" s="324">
        <v>75.370967184473372</v>
      </c>
      <c r="M72" s="325">
        <v>82.637675258890411</v>
      </c>
      <c r="N72" s="325"/>
      <c r="O72" s="324">
        <v>34.005746996157391</v>
      </c>
      <c r="P72" s="325">
        <v>34.005746996157391</v>
      </c>
      <c r="Q72" s="326">
        <v>30.318972013567357</v>
      </c>
      <c r="R72" s="324">
        <v>41.150415823803016</v>
      </c>
      <c r="S72" s="325">
        <v>41.150415823803016</v>
      </c>
      <c r="T72" s="138">
        <v>25.054893634405662</v>
      </c>
    </row>
    <row r="73" spans="2:20" x14ac:dyDescent="0.2">
      <c r="B73" s="118" t="s">
        <v>238</v>
      </c>
      <c r="C73" s="327">
        <v>1.6925709226388368</v>
      </c>
      <c r="D73" s="328">
        <v>70.19037764918869</v>
      </c>
      <c r="E73" s="329">
        <v>71.882948571827498</v>
      </c>
      <c r="F73" s="329"/>
      <c r="G73" s="328">
        <v>0</v>
      </c>
      <c r="H73" s="328">
        <v>1.4611071602259587</v>
      </c>
      <c r="I73" s="329">
        <v>1.4611071602259587</v>
      </c>
      <c r="J73" s="329"/>
      <c r="K73" s="328">
        <v>1.6925709226388368</v>
      </c>
      <c r="L73" s="328">
        <v>71.65148480941464</v>
      </c>
      <c r="M73" s="329">
        <v>73.344055732053462</v>
      </c>
      <c r="N73" s="329"/>
      <c r="O73" s="328">
        <v>1.4611071602259587</v>
      </c>
      <c r="P73" s="329">
        <v>1.4611071602259587</v>
      </c>
      <c r="Q73" s="330">
        <v>17.562817863037814</v>
      </c>
      <c r="R73" s="328">
        <v>1.9921275768602102</v>
      </c>
      <c r="S73" s="329">
        <v>1.9921275768602102</v>
      </c>
      <c r="T73" s="331">
        <v>12.881282921585496</v>
      </c>
    </row>
    <row r="76" spans="2:20" ht="27" customHeight="1" x14ac:dyDescent="0.2">
      <c r="B76" s="997" t="s">
        <v>968</v>
      </c>
      <c r="C76" s="998"/>
      <c r="D76" s="998"/>
      <c r="E76" s="998"/>
      <c r="F76" s="998"/>
      <c r="G76" s="998"/>
      <c r="H76" s="999"/>
      <c r="I76" s="268"/>
      <c r="J76" s="1000"/>
      <c r="K76" s="1001">
        <v>2020</v>
      </c>
      <c r="L76" s="1001">
        <v>2021</v>
      </c>
      <c r="M76" s="1002">
        <v>2022</v>
      </c>
      <c r="N76" s="268"/>
      <c r="O76" s="268"/>
      <c r="P76" s="268"/>
    </row>
    <row r="77" spans="2:20" x14ac:dyDescent="0.2">
      <c r="B77" s="1003"/>
      <c r="C77" s="1003"/>
      <c r="D77" s="1003"/>
      <c r="E77" s="1003"/>
      <c r="F77" s="1003"/>
      <c r="G77" s="1003"/>
      <c r="H77" s="1003"/>
      <c r="I77" s="268"/>
      <c r="J77" s="583" t="s">
        <v>971</v>
      </c>
      <c r="K77" s="587">
        <f>SUM(C91+D91+C106+D106+C121+D121)</f>
        <v>237390</v>
      </c>
      <c r="L77" s="587">
        <f>E91+F91+E106+F106+E121+F121</f>
        <v>233963</v>
      </c>
      <c r="M77" s="587">
        <f>G91+H91+G106+H106+G121+H121</f>
        <v>298190</v>
      </c>
      <c r="N77" s="268"/>
      <c r="O77" s="268"/>
      <c r="P77" s="268"/>
    </row>
    <row r="78" spans="2:20" x14ac:dyDescent="0.2">
      <c r="B78" s="1004" t="s">
        <v>965</v>
      </c>
      <c r="C78" s="1004"/>
      <c r="D78" s="1004"/>
      <c r="E78" s="1004"/>
      <c r="F78" s="1004"/>
      <c r="G78" s="1004"/>
      <c r="H78" s="1004"/>
      <c r="I78" s="268"/>
      <c r="J78" s="583" t="s">
        <v>973</v>
      </c>
      <c r="K78" s="587">
        <v>608900</v>
      </c>
      <c r="L78" s="587">
        <v>616500</v>
      </c>
      <c r="M78" s="587">
        <v>623164</v>
      </c>
      <c r="N78" s="268"/>
      <c r="O78" s="268"/>
      <c r="P78" s="268"/>
    </row>
    <row r="79" spans="2:20" x14ac:dyDescent="0.2">
      <c r="B79" s="1005"/>
      <c r="C79" s="1004">
        <v>2020</v>
      </c>
      <c r="D79" s="1004"/>
      <c r="E79" s="1004">
        <v>2021</v>
      </c>
      <c r="F79" s="1004"/>
      <c r="G79" s="1004">
        <v>2022</v>
      </c>
      <c r="H79" s="1004"/>
      <c r="I79" s="268"/>
      <c r="J79" s="583" t="s">
        <v>972</v>
      </c>
      <c r="K79" s="1006">
        <f>(K77/K78)*100</f>
        <v>38.986697323041554</v>
      </c>
      <c r="L79" s="1006">
        <f t="shared" ref="L79:M79" si="0">(L77/L78)*100</f>
        <v>37.950202757502026</v>
      </c>
      <c r="M79" s="1006">
        <f t="shared" si="0"/>
        <v>47.850967000661143</v>
      </c>
      <c r="N79" s="268"/>
      <c r="O79" s="268"/>
      <c r="P79" s="268"/>
    </row>
    <row r="80" spans="2:20" x14ac:dyDescent="0.2">
      <c r="B80" s="1005" t="s">
        <v>123</v>
      </c>
      <c r="C80" s="1007" t="s">
        <v>111</v>
      </c>
      <c r="D80" s="1007" t="s">
        <v>112</v>
      </c>
      <c r="E80" s="1007" t="s">
        <v>111</v>
      </c>
      <c r="F80" s="1007" t="s">
        <v>112</v>
      </c>
      <c r="G80" s="1007" t="s">
        <v>111</v>
      </c>
      <c r="H80" s="1007" t="s">
        <v>112</v>
      </c>
      <c r="I80" s="268"/>
      <c r="J80" s="268" t="s">
        <v>974</v>
      </c>
      <c r="K80" s="268"/>
      <c r="L80" s="268"/>
      <c r="M80" s="268"/>
      <c r="N80" s="268"/>
      <c r="O80" s="268"/>
      <c r="P80" s="268"/>
    </row>
    <row r="81" spans="2:16" x14ac:dyDescent="0.2">
      <c r="B81" s="1005" t="s">
        <v>124</v>
      </c>
      <c r="C81" s="1008">
        <v>18770</v>
      </c>
      <c r="D81" s="1008">
        <v>17921</v>
      </c>
      <c r="E81" s="1008">
        <v>18873</v>
      </c>
      <c r="F81" s="1008">
        <v>18150</v>
      </c>
      <c r="G81" s="1008">
        <v>20098</v>
      </c>
      <c r="H81" s="1008">
        <v>19308</v>
      </c>
      <c r="I81" s="268"/>
      <c r="J81" s="268" t="s">
        <v>975</v>
      </c>
      <c r="K81" s="268"/>
      <c r="L81" s="268"/>
      <c r="M81" s="268"/>
      <c r="N81" s="268"/>
      <c r="O81" s="268"/>
      <c r="P81" s="268"/>
    </row>
    <row r="82" spans="2:16" x14ac:dyDescent="0.2">
      <c r="B82" s="1005" t="s">
        <v>125</v>
      </c>
      <c r="C82" s="1008">
        <v>12444</v>
      </c>
      <c r="D82" s="1008">
        <v>12258</v>
      </c>
      <c r="E82" s="1008">
        <v>12798</v>
      </c>
      <c r="F82" s="1008">
        <v>12597</v>
      </c>
      <c r="G82" s="1008">
        <v>14851</v>
      </c>
      <c r="H82" s="1008">
        <v>14809</v>
      </c>
      <c r="I82" s="268"/>
      <c r="J82" s="268"/>
      <c r="K82" s="268"/>
      <c r="L82" s="268"/>
      <c r="M82" s="268"/>
      <c r="N82" s="268"/>
      <c r="O82" s="268"/>
      <c r="P82" s="268"/>
    </row>
    <row r="83" spans="2:16" x14ac:dyDescent="0.2">
      <c r="B83" s="1005" t="s">
        <v>126</v>
      </c>
      <c r="C83" s="1008">
        <v>2171</v>
      </c>
      <c r="D83" s="1008">
        <v>2048</v>
      </c>
      <c r="E83" s="1008">
        <v>2500</v>
      </c>
      <c r="F83" s="1008">
        <v>2380</v>
      </c>
      <c r="G83" s="1008">
        <v>3274</v>
      </c>
      <c r="H83" s="1008">
        <v>3159</v>
      </c>
      <c r="I83" s="268"/>
      <c r="J83" s="268"/>
      <c r="K83" s="268"/>
      <c r="L83" s="268"/>
      <c r="M83" s="268"/>
      <c r="N83" s="268"/>
      <c r="O83" s="268"/>
      <c r="P83" s="268"/>
    </row>
    <row r="84" spans="2:16" x14ac:dyDescent="0.2">
      <c r="B84" s="1005" t="s">
        <v>127</v>
      </c>
      <c r="C84" s="1009">
        <v>118</v>
      </c>
      <c r="D84" s="1009">
        <v>108</v>
      </c>
      <c r="E84" s="1009">
        <v>131</v>
      </c>
      <c r="F84" s="1009">
        <v>115</v>
      </c>
      <c r="G84" s="1009">
        <v>104</v>
      </c>
      <c r="H84" s="1009">
        <v>91</v>
      </c>
      <c r="I84" s="268"/>
      <c r="J84" s="268"/>
      <c r="K84" s="268"/>
      <c r="L84" s="268"/>
      <c r="M84" s="268"/>
      <c r="N84" s="268"/>
      <c r="O84" s="268"/>
      <c r="P84" s="268"/>
    </row>
    <row r="85" spans="2:16" x14ac:dyDescent="0.2">
      <c r="B85" s="1005" t="s">
        <v>128</v>
      </c>
      <c r="C85" s="1008">
        <v>1117</v>
      </c>
      <c r="D85" s="1008">
        <v>1052</v>
      </c>
      <c r="E85" s="1008">
        <v>1140</v>
      </c>
      <c r="F85" s="1008">
        <v>1026</v>
      </c>
      <c r="G85" s="1008">
        <v>1301</v>
      </c>
      <c r="H85" s="1008">
        <v>1214</v>
      </c>
      <c r="I85" s="268"/>
      <c r="J85" s="268"/>
      <c r="K85" s="268"/>
      <c r="L85" s="268"/>
      <c r="M85" s="268"/>
      <c r="N85" s="268"/>
      <c r="O85" s="268"/>
      <c r="P85" s="268"/>
    </row>
    <row r="86" spans="2:16" x14ac:dyDescent="0.2">
      <c r="B86" s="1005" t="s">
        <v>129</v>
      </c>
      <c r="C86" s="1008">
        <v>2459</v>
      </c>
      <c r="D86" s="1008">
        <v>2331</v>
      </c>
      <c r="E86" s="1008">
        <v>2527</v>
      </c>
      <c r="F86" s="1008">
        <v>2394</v>
      </c>
      <c r="G86" s="1008">
        <v>3159</v>
      </c>
      <c r="H86" s="1008">
        <v>3083</v>
      </c>
      <c r="I86" s="268"/>
      <c r="J86" s="268"/>
      <c r="K86" s="268"/>
      <c r="L86" s="268"/>
      <c r="M86" s="268"/>
      <c r="N86" s="268"/>
      <c r="O86" s="268"/>
      <c r="P86" s="268"/>
    </row>
    <row r="87" spans="2:16" x14ac:dyDescent="0.2">
      <c r="B87" s="1005" t="s">
        <v>130</v>
      </c>
      <c r="C87" s="1008">
        <v>1426</v>
      </c>
      <c r="D87" s="1008">
        <v>1361</v>
      </c>
      <c r="E87" s="1008">
        <v>1296</v>
      </c>
      <c r="F87" s="1008">
        <v>1236</v>
      </c>
      <c r="G87" s="1008">
        <v>1205</v>
      </c>
      <c r="H87" s="1008">
        <v>1145</v>
      </c>
      <c r="I87" s="268"/>
      <c r="J87" s="268"/>
      <c r="K87" s="268"/>
      <c r="L87" s="268"/>
      <c r="M87" s="268"/>
      <c r="N87" s="268"/>
      <c r="O87" s="268"/>
      <c r="P87" s="268"/>
    </row>
    <row r="88" spans="2:16" x14ac:dyDescent="0.2">
      <c r="B88" s="1005" t="s">
        <v>131</v>
      </c>
      <c r="C88" s="1008">
        <v>3668</v>
      </c>
      <c r="D88" s="1008">
        <v>3690</v>
      </c>
      <c r="E88" s="1008">
        <v>3914</v>
      </c>
      <c r="F88" s="1008">
        <v>3987</v>
      </c>
      <c r="G88" s="1008">
        <v>4871</v>
      </c>
      <c r="H88" s="1008">
        <v>4918</v>
      </c>
      <c r="I88" s="268"/>
      <c r="J88" s="268"/>
      <c r="K88" s="268"/>
      <c r="L88" s="268"/>
      <c r="M88" s="268"/>
      <c r="N88" s="268"/>
      <c r="O88" s="268"/>
      <c r="P88" s="268"/>
    </row>
    <row r="89" spans="2:16" x14ac:dyDescent="0.2">
      <c r="B89" s="1005" t="s">
        <v>132</v>
      </c>
      <c r="C89" s="1008">
        <v>2276</v>
      </c>
      <c r="D89" s="1008">
        <v>2153</v>
      </c>
      <c r="E89" s="1008">
        <v>2296</v>
      </c>
      <c r="F89" s="1008">
        <v>2184</v>
      </c>
      <c r="G89" s="1008">
        <v>2291</v>
      </c>
      <c r="H89" s="1008">
        <v>2215</v>
      </c>
      <c r="I89" s="268"/>
      <c r="J89" s="268"/>
      <c r="K89" s="268"/>
      <c r="L89" s="268"/>
      <c r="M89" s="268"/>
      <c r="N89" s="268"/>
      <c r="O89" s="268"/>
      <c r="P89" s="268"/>
    </row>
    <row r="90" spans="2:16" x14ac:dyDescent="0.2">
      <c r="B90" s="1005" t="s">
        <v>133</v>
      </c>
      <c r="C90" s="1008">
        <v>4558</v>
      </c>
      <c r="D90" s="1008">
        <v>4321</v>
      </c>
      <c r="E90" s="1008">
        <v>4782</v>
      </c>
      <c r="F90" s="1008">
        <v>4665</v>
      </c>
      <c r="G90" s="1008">
        <v>4891</v>
      </c>
      <c r="H90" s="1008">
        <v>4621</v>
      </c>
      <c r="I90" s="268"/>
      <c r="J90" s="268"/>
      <c r="K90" s="268"/>
      <c r="L90" s="268"/>
      <c r="M90" s="268"/>
      <c r="N90" s="268"/>
      <c r="O90" s="268"/>
      <c r="P90" s="268"/>
    </row>
    <row r="91" spans="2:16" x14ac:dyDescent="0.2">
      <c r="B91" s="1010" t="s">
        <v>2</v>
      </c>
      <c r="C91" s="1011">
        <v>49007</v>
      </c>
      <c r="D91" s="1011">
        <v>47243</v>
      </c>
      <c r="E91" s="1011">
        <v>50257</v>
      </c>
      <c r="F91" s="1011">
        <v>48734</v>
      </c>
      <c r="G91" s="1011">
        <v>56045</v>
      </c>
      <c r="H91" s="1011">
        <v>54563</v>
      </c>
      <c r="I91" s="268"/>
      <c r="J91" s="268"/>
      <c r="K91" s="268"/>
      <c r="L91" s="268"/>
      <c r="M91" s="268"/>
      <c r="N91" s="268"/>
      <c r="O91" s="268"/>
      <c r="P91" s="268"/>
    </row>
    <row r="92" spans="2:16" x14ac:dyDescent="0.2">
      <c r="B92" s="1003"/>
      <c r="C92" s="1003"/>
      <c r="D92" s="1003"/>
      <c r="E92" s="1003"/>
      <c r="F92" s="1003"/>
      <c r="G92" s="1003"/>
      <c r="H92" s="1003"/>
      <c r="I92" s="268"/>
      <c r="J92" s="268"/>
      <c r="K92" s="268"/>
      <c r="L92" s="268"/>
      <c r="M92" s="268"/>
      <c r="N92" s="268"/>
      <c r="O92" s="268"/>
      <c r="P92" s="268"/>
    </row>
    <row r="93" spans="2:16" x14ac:dyDescent="0.2">
      <c r="B93" s="1004" t="s">
        <v>966</v>
      </c>
      <c r="C93" s="1004"/>
      <c r="D93" s="1004"/>
      <c r="E93" s="1004"/>
      <c r="F93" s="1004"/>
      <c r="G93" s="1004"/>
      <c r="H93" s="1004"/>
      <c r="I93" s="268"/>
      <c r="J93" s="268"/>
      <c r="K93" s="268"/>
      <c r="L93" s="268"/>
      <c r="M93" s="268"/>
      <c r="N93" s="268"/>
      <c r="O93" s="268"/>
      <c r="P93" s="268"/>
    </row>
    <row r="94" spans="2:16" x14ac:dyDescent="0.2">
      <c r="B94" s="1005"/>
      <c r="C94" s="1004">
        <v>2020</v>
      </c>
      <c r="D94" s="1004"/>
      <c r="E94" s="1004">
        <v>2021</v>
      </c>
      <c r="F94" s="1004"/>
      <c r="G94" s="1004">
        <v>2022</v>
      </c>
      <c r="H94" s="1004"/>
      <c r="I94" s="268"/>
      <c r="J94" s="268"/>
      <c r="K94" s="268"/>
      <c r="L94" s="268"/>
      <c r="M94" s="268"/>
      <c r="N94" s="268"/>
      <c r="O94" s="268"/>
      <c r="P94" s="268"/>
    </row>
    <row r="95" spans="2:16" x14ac:dyDescent="0.2">
      <c r="B95" s="1005" t="s">
        <v>123</v>
      </c>
      <c r="C95" s="1007" t="s">
        <v>111</v>
      </c>
      <c r="D95" s="1007" t="s">
        <v>112</v>
      </c>
      <c r="E95" s="1007" t="s">
        <v>111</v>
      </c>
      <c r="F95" s="1007" t="s">
        <v>112</v>
      </c>
      <c r="G95" s="1007" t="s">
        <v>111</v>
      </c>
      <c r="H95" s="1007" t="s">
        <v>112</v>
      </c>
      <c r="I95" s="268"/>
      <c r="J95" s="268"/>
      <c r="K95" s="268"/>
      <c r="L95" s="268"/>
      <c r="M95" s="268"/>
      <c r="N95" s="268"/>
      <c r="O95" s="268"/>
      <c r="P95" s="268"/>
    </row>
    <row r="96" spans="2:16" x14ac:dyDescent="0.2">
      <c r="B96" s="1005" t="s">
        <v>124</v>
      </c>
      <c r="C96" s="1008">
        <v>15733</v>
      </c>
      <c r="D96" s="1008">
        <v>20722</v>
      </c>
      <c r="E96" s="1008">
        <v>15396</v>
      </c>
      <c r="F96" s="1008">
        <v>20464</v>
      </c>
      <c r="G96" s="1008">
        <v>14813</v>
      </c>
      <c r="H96" s="1008">
        <v>24007</v>
      </c>
      <c r="I96" s="268"/>
      <c r="J96" s="268"/>
      <c r="K96" s="268"/>
      <c r="L96" s="268"/>
      <c r="M96" s="268"/>
      <c r="N96" s="268"/>
      <c r="O96" s="268"/>
      <c r="P96" s="268"/>
    </row>
    <row r="97" spans="2:16" x14ac:dyDescent="0.2">
      <c r="B97" s="1005" t="s">
        <v>125</v>
      </c>
      <c r="C97" s="1008">
        <v>12238</v>
      </c>
      <c r="D97" s="1008">
        <v>16046</v>
      </c>
      <c r="E97" s="1008">
        <v>12221</v>
      </c>
      <c r="F97" s="1008">
        <v>16134</v>
      </c>
      <c r="G97" s="1008">
        <v>13236</v>
      </c>
      <c r="H97" s="1008">
        <v>21158</v>
      </c>
      <c r="I97" s="268"/>
      <c r="J97" s="268"/>
      <c r="K97" s="268"/>
      <c r="L97" s="268"/>
      <c r="M97" s="268"/>
      <c r="N97" s="268"/>
      <c r="O97" s="268"/>
      <c r="P97" s="268"/>
    </row>
    <row r="98" spans="2:16" x14ac:dyDescent="0.2">
      <c r="B98" s="1005" t="s">
        <v>126</v>
      </c>
      <c r="C98" s="1008">
        <v>5198</v>
      </c>
      <c r="D98" s="1008">
        <v>4725</v>
      </c>
      <c r="E98" s="1008">
        <v>5297</v>
      </c>
      <c r="F98" s="1008">
        <v>4765</v>
      </c>
      <c r="G98" s="1008">
        <v>8323</v>
      </c>
      <c r="H98" s="1008">
        <v>7946</v>
      </c>
      <c r="I98" s="268"/>
      <c r="J98" s="268"/>
      <c r="K98" s="268"/>
      <c r="L98" s="268"/>
      <c r="M98" s="268"/>
      <c r="N98" s="268"/>
      <c r="O98" s="268"/>
      <c r="P98" s="268"/>
    </row>
    <row r="99" spans="2:16" x14ac:dyDescent="0.2">
      <c r="B99" s="1005" t="s">
        <v>127</v>
      </c>
      <c r="C99" s="1009">
        <v>219</v>
      </c>
      <c r="D99" s="1009">
        <v>177</v>
      </c>
      <c r="E99" s="1009">
        <v>213</v>
      </c>
      <c r="F99" s="1009">
        <v>169</v>
      </c>
      <c r="G99" s="1009">
        <v>212</v>
      </c>
      <c r="H99" s="1009">
        <v>215</v>
      </c>
      <c r="I99" s="268"/>
      <c r="J99" s="268"/>
      <c r="K99" s="268"/>
      <c r="L99" s="268"/>
      <c r="M99" s="268"/>
      <c r="N99" s="268"/>
      <c r="O99" s="268"/>
      <c r="P99" s="268"/>
    </row>
    <row r="100" spans="2:16" x14ac:dyDescent="0.2">
      <c r="B100" s="1005" t="s">
        <v>128</v>
      </c>
      <c r="C100" s="1008">
        <v>1585</v>
      </c>
      <c r="D100" s="1008">
        <v>1825</v>
      </c>
      <c r="E100" s="1008">
        <v>1561</v>
      </c>
      <c r="F100" s="1008">
        <v>1758</v>
      </c>
      <c r="G100" s="1008">
        <v>1823</v>
      </c>
      <c r="H100" s="1008">
        <v>2407</v>
      </c>
      <c r="I100" s="268"/>
      <c r="J100" s="268"/>
      <c r="K100" s="268"/>
      <c r="L100" s="268"/>
      <c r="M100" s="268"/>
      <c r="N100" s="268"/>
      <c r="O100" s="268"/>
      <c r="P100" s="268"/>
    </row>
    <row r="101" spans="2:16" x14ac:dyDescent="0.2">
      <c r="B101" s="1005" t="s">
        <v>129</v>
      </c>
      <c r="C101" s="1008">
        <v>3317</v>
      </c>
      <c r="D101" s="1008">
        <v>3447</v>
      </c>
      <c r="E101" s="1008">
        <v>3311</v>
      </c>
      <c r="F101" s="1008">
        <v>3435</v>
      </c>
      <c r="G101" s="1008">
        <v>4307</v>
      </c>
      <c r="H101" s="1008">
        <v>5097</v>
      </c>
      <c r="I101" s="268"/>
      <c r="J101" s="268"/>
      <c r="K101" s="268"/>
      <c r="L101" s="268"/>
      <c r="M101" s="268"/>
      <c r="N101" s="268"/>
      <c r="O101" s="268"/>
      <c r="P101" s="268"/>
    </row>
    <row r="102" spans="2:16" x14ac:dyDescent="0.2">
      <c r="B102" s="1005" t="s">
        <v>130</v>
      </c>
      <c r="C102" s="1008">
        <v>1419</v>
      </c>
      <c r="D102" s="1008">
        <v>1872</v>
      </c>
      <c r="E102" s="1008">
        <v>1334</v>
      </c>
      <c r="F102" s="1008">
        <v>1830</v>
      </c>
      <c r="G102" s="1009">
        <v>916</v>
      </c>
      <c r="H102" s="1008">
        <v>1634</v>
      </c>
      <c r="I102" s="268"/>
      <c r="J102" s="268"/>
      <c r="K102" s="268"/>
      <c r="L102" s="268"/>
      <c r="M102" s="268"/>
      <c r="N102" s="268"/>
      <c r="O102" s="268"/>
      <c r="P102" s="268"/>
    </row>
    <row r="103" spans="2:16" x14ac:dyDescent="0.2">
      <c r="B103" s="1005" t="s">
        <v>131</v>
      </c>
      <c r="C103" s="1008">
        <v>2559</v>
      </c>
      <c r="D103" s="1008">
        <v>3883</v>
      </c>
      <c r="E103" s="1008">
        <v>2703</v>
      </c>
      <c r="F103" s="1008">
        <v>4067</v>
      </c>
      <c r="G103" s="1008">
        <v>2841</v>
      </c>
      <c r="H103" s="1008">
        <v>5592</v>
      </c>
      <c r="I103" s="268"/>
      <c r="J103" s="268"/>
      <c r="K103" s="268"/>
      <c r="L103" s="268"/>
      <c r="M103" s="268"/>
      <c r="N103" s="268"/>
      <c r="O103" s="268"/>
      <c r="P103" s="268"/>
    </row>
    <row r="104" spans="2:16" x14ac:dyDescent="0.2">
      <c r="B104" s="1005" t="s">
        <v>132</v>
      </c>
      <c r="C104" s="1008">
        <v>1049</v>
      </c>
      <c r="D104" s="1008">
        <v>1863</v>
      </c>
      <c r="E104" s="1009">
        <v>987</v>
      </c>
      <c r="F104" s="1008">
        <v>1764</v>
      </c>
      <c r="G104" s="1009">
        <v>929</v>
      </c>
      <c r="H104" s="1008">
        <v>2637</v>
      </c>
      <c r="I104" s="268"/>
      <c r="J104" s="268"/>
      <c r="K104" s="268"/>
      <c r="L104" s="268"/>
      <c r="M104" s="268"/>
      <c r="N104" s="268"/>
      <c r="O104" s="268"/>
      <c r="P104" s="268"/>
    </row>
    <row r="105" spans="2:16" x14ac:dyDescent="0.2">
      <c r="B105" s="1005" t="s">
        <v>133</v>
      </c>
      <c r="C105" s="1008">
        <v>2956</v>
      </c>
      <c r="D105" s="1008">
        <v>4562</v>
      </c>
      <c r="E105" s="1008">
        <v>2762</v>
      </c>
      <c r="F105" s="1008">
        <v>4518</v>
      </c>
      <c r="G105" s="1008">
        <v>2682</v>
      </c>
      <c r="H105" s="1008">
        <v>6168</v>
      </c>
      <c r="I105" s="268"/>
      <c r="J105" s="268"/>
      <c r="K105" s="268"/>
      <c r="L105" s="268"/>
      <c r="M105" s="268"/>
      <c r="N105" s="268"/>
      <c r="O105" s="268"/>
      <c r="P105" s="268"/>
    </row>
    <row r="106" spans="2:16" x14ac:dyDescent="0.2">
      <c r="B106" s="1010" t="s">
        <v>2</v>
      </c>
      <c r="C106" s="1011">
        <v>46273</v>
      </c>
      <c r="D106" s="1011">
        <v>59122</v>
      </c>
      <c r="E106" s="1011">
        <v>45785</v>
      </c>
      <c r="F106" s="1011">
        <v>58904</v>
      </c>
      <c r="G106" s="1011">
        <v>50082</v>
      </c>
      <c r="H106" s="1011">
        <v>76861</v>
      </c>
      <c r="I106" s="268"/>
      <c r="J106" s="268"/>
      <c r="K106" s="268"/>
      <c r="L106" s="268"/>
      <c r="M106" s="268"/>
      <c r="N106" s="268"/>
      <c r="O106" s="268"/>
      <c r="P106" s="268"/>
    </row>
    <row r="107" spans="2:16" x14ac:dyDescent="0.2">
      <c r="B107" s="1003"/>
      <c r="C107" s="1003"/>
      <c r="D107" s="1003"/>
      <c r="E107" s="1003"/>
      <c r="F107" s="1003"/>
      <c r="G107" s="1003"/>
      <c r="H107" s="1003"/>
      <c r="I107" s="268"/>
      <c r="J107" s="268"/>
      <c r="K107" s="268"/>
      <c r="L107" s="268"/>
      <c r="M107" s="268"/>
      <c r="N107" s="268"/>
      <c r="O107" s="268"/>
      <c r="P107" s="268"/>
    </row>
    <row r="108" spans="2:16" x14ac:dyDescent="0.2">
      <c r="B108" s="1004" t="s">
        <v>967</v>
      </c>
      <c r="C108" s="1004"/>
      <c r="D108" s="1004"/>
      <c r="E108" s="1004"/>
      <c r="F108" s="1004"/>
      <c r="G108" s="1004"/>
      <c r="H108" s="1004"/>
      <c r="I108" s="268"/>
      <c r="J108" s="268"/>
      <c r="K108" s="268"/>
      <c r="L108" s="268"/>
      <c r="M108" s="268"/>
      <c r="N108" s="268"/>
      <c r="O108" s="268"/>
      <c r="P108" s="268"/>
    </row>
    <row r="109" spans="2:16" x14ac:dyDescent="0.2">
      <c r="B109" s="1005"/>
      <c r="C109" s="1004">
        <v>2020</v>
      </c>
      <c r="D109" s="1004"/>
      <c r="E109" s="1004">
        <v>2021</v>
      </c>
      <c r="F109" s="1004"/>
      <c r="G109" s="1004">
        <v>2022</v>
      </c>
      <c r="H109" s="1004"/>
      <c r="I109" s="268"/>
      <c r="J109" s="268"/>
      <c r="K109" s="268"/>
      <c r="L109" s="268"/>
      <c r="M109" s="268"/>
      <c r="N109" s="268"/>
      <c r="O109" s="268"/>
      <c r="P109" s="268"/>
    </row>
    <row r="110" spans="2:16" x14ac:dyDescent="0.2">
      <c r="B110" s="1005" t="s">
        <v>123</v>
      </c>
      <c r="C110" s="1007" t="s">
        <v>963</v>
      </c>
      <c r="D110" s="1007" t="s">
        <v>964</v>
      </c>
      <c r="E110" s="1007" t="s">
        <v>963</v>
      </c>
      <c r="F110" s="1007" t="s">
        <v>964</v>
      </c>
      <c r="G110" s="1007" t="s">
        <v>963</v>
      </c>
      <c r="H110" s="1007" t="s">
        <v>964</v>
      </c>
      <c r="I110" s="268"/>
      <c r="J110" s="268"/>
      <c r="K110" s="268"/>
      <c r="L110" s="268"/>
      <c r="M110" s="268"/>
      <c r="N110" s="268"/>
      <c r="O110" s="268"/>
      <c r="P110" s="268"/>
    </row>
    <row r="111" spans="2:16" x14ac:dyDescent="0.2">
      <c r="B111" s="1005" t="s">
        <v>124</v>
      </c>
      <c r="C111" s="1008">
        <v>7024</v>
      </c>
      <c r="D111" s="1008">
        <v>7155</v>
      </c>
      <c r="E111" s="1008">
        <v>5688</v>
      </c>
      <c r="F111" s="1008">
        <v>5767</v>
      </c>
      <c r="G111" s="1008">
        <v>11288</v>
      </c>
      <c r="H111" s="1008">
        <v>11443</v>
      </c>
      <c r="I111" s="268"/>
      <c r="J111" s="268"/>
      <c r="K111" s="268"/>
      <c r="L111" s="268"/>
      <c r="M111" s="268"/>
      <c r="N111" s="268"/>
      <c r="O111" s="268"/>
      <c r="P111" s="268"/>
    </row>
    <row r="112" spans="2:16" x14ac:dyDescent="0.2">
      <c r="B112" s="1005" t="s">
        <v>125</v>
      </c>
      <c r="C112" s="1008">
        <v>3599</v>
      </c>
      <c r="D112" s="1008">
        <v>3776</v>
      </c>
      <c r="E112" s="1008">
        <v>3172</v>
      </c>
      <c r="F112" s="1008">
        <v>3418</v>
      </c>
      <c r="G112" s="1008">
        <v>6490</v>
      </c>
      <c r="H112" s="1008">
        <v>7075</v>
      </c>
      <c r="I112" s="268"/>
      <c r="J112" s="268"/>
      <c r="K112" s="268"/>
      <c r="L112" s="268"/>
      <c r="M112" s="268"/>
      <c r="N112" s="268"/>
      <c r="O112" s="268"/>
      <c r="P112" s="268"/>
    </row>
    <row r="113" spans="2:16" x14ac:dyDescent="0.2">
      <c r="B113" s="1005" t="s">
        <v>126</v>
      </c>
      <c r="C113" s="1008">
        <v>1837</v>
      </c>
      <c r="D113" s="1008">
        <v>1868</v>
      </c>
      <c r="E113" s="1008">
        <v>1734</v>
      </c>
      <c r="F113" s="1008">
        <v>1719</v>
      </c>
      <c r="G113" s="1008">
        <v>3652</v>
      </c>
      <c r="H113" s="1008">
        <v>3570</v>
      </c>
      <c r="I113" s="268"/>
      <c r="J113" s="268"/>
      <c r="K113" s="268"/>
      <c r="L113" s="268"/>
      <c r="M113" s="268"/>
      <c r="N113" s="268"/>
      <c r="O113" s="268"/>
      <c r="P113" s="268"/>
    </row>
    <row r="114" spans="2:16" x14ac:dyDescent="0.2">
      <c r="B114" s="1005" t="s">
        <v>127</v>
      </c>
      <c r="C114" s="1009">
        <v>103</v>
      </c>
      <c r="D114" s="1009">
        <v>61</v>
      </c>
      <c r="E114" s="1009">
        <v>97</v>
      </c>
      <c r="F114" s="1009">
        <v>52</v>
      </c>
      <c r="G114" s="1009">
        <v>205</v>
      </c>
      <c r="H114" s="1009">
        <v>114</v>
      </c>
      <c r="I114" s="268"/>
      <c r="J114" s="268"/>
      <c r="K114" s="268"/>
      <c r="L114" s="268"/>
      <c r="M114" s="268"/>
      <c r="N114" s="268"/>
      <c r="O114" s="268"/>
      <c r="P114" s="268"/>
    </row>
    <row r="115" spans="2:16" x14ac:dyDescent="0.2">
      <c r="B115" s="1005" t="s">
        <v>128</v>
      </c>
      <c r="C115" s="1009">
        <v>547</v>
      </c>
      <c r="D115" s="1009">
        <v>547</v>
      </c>
      <c r="E115" s="1009">
        <v>503</v>
      </c>
      <c r="F115" s="1009">
        <v>503</v>
      </c>
      <c r="G115" s="1009">
        <v>1061</v>
      </c>
      <c r="H115" s="1009">
        <v>1036</v>
      </c>
      <c r="I115" s="268"/>
      <c r="J115" s="268"/>
      <c r="K115" s="268"/>
      <c r="L115" s="268"/>
      <c r="M115" s="268"/>
      <c r="N115" s="268"/>
      <c r="O115" s="268"/>
      <c r="P115" s="268"/>
    </row>
    <row r="116" spans="2:16" x14ac:dyDescent="0.2">
      <c r="B116" s="1005" t="s">
        <v>129</v>
      </c>
      <c r="C116" s="1008">
        <v>1141</v>
      </c>
      <c r="D116" s="1008">
        <v>1090</v>
      </c>
      <c r="E116" s="1008">
        <v>1057</v>
      </c>
      <c r="F116" s="1008">
        <v>1001</v>
      </c>
      <c r="G116" s="1008">
        <v>2185</v>
      </c>
      <c r="H116" s="1008">
        <v>2047</v>
      </c>
      <c r="I116" s="268"/>
      <c r="J116" s="268"/>
      <c r="K116" s="268"/>
      <c r="L116" s="268"/>
      <c r="M116" s="268"/>
      <c r="N116" s="268"/>
      <c r="O116" s="268"/>
      <c r="P116" s="268"/>
    </row>
    <row r="117" spans="2:16" x14ac:dyDescent="0.2">
      <c r="B117" s="1005" t="s">
        <v>130</v>
      </c>
      <c r="C117" s="1009">
        <v>672</v>
      </c>
      <c r="D117" s="1009">
        <v>831</v>
      </c>
      <c r="E117" s="1009">
        <v>547</v>
      </c>
      <c r="F117" s="1009">
        <v>701</v>
      </c>
      <c r="G117" s="1009">
        <v>915</v>
      </c>
      <c r="H117" s="1009">
        <v>1196</v>
      </c>
      <c r="I117" s="268"/>
      <c r="J117" s="268"/>
      <c r="K117" s="268"/>
      <c r="L117" s="268"/>
      <c r="M117" s="268"/>
      <c r="N117" s="268"/>
      <c r="O117" s="268"/>
      <c r="P117" s="268"/>
    </row>
    <row r="118" spans="2:16" x14ac:dyDescent="0.2">
      <c r="B118" s="1005" t="s">
        <v>131</v>
      </c>
      <c r="C118" s="1009">
        <v>868</v>
      </c>
      <c r="D118" s="1009">
        <v>769</v>
      </c>
      <c r="E118" s="1009">
        <v>740</v>
      </c>
      <c r="F118" s="1009">
        <v>657</v>
      </c>
      <c r="G118" s="1009">
        <v>1461</v>
      </c>
      <c r="H118" s="1009">
        <v>1305</v>
      </c>
      <c r="I118" s="268"/>
      <c r="J118" s="268"/>
      <c r="K118" s="268"/>
      <c r="L118" s="268"/>
      <c r="M118" s="268"/>
      <c r="N118" s="268"/>
      <c r="O118" s="268"/>
      <c r="P118" s="268"/>
    </row>
    <row r="119" spans="2:16" x14ac:dyDescent="0.2">
      <c r="B119" s="1005" t="s">
        <v>132</v>
      </c>
      <c r="C119" s="1009">
        <v>271</v>
      </c>
      <c r="D119" s="1009">
        <v>489</v>
      </c>
      <c r="E119" s="1009">
        <v>207</v>
      </c>
      <c r="F119" s="1009">
        <v>407</v>
      </c>
      <c r="G119" s="1009">
        <v>403</v>
      </c>
      <c r="H119" s="1009">
        <v>768</v>
      </c>
      <c r="I119" s="268"/>
      <c r="J119" s="268"/>
      <c r="K119" s="268"/>
      <c r="L119" s="268"/>
      <c r="M119" s="268"/>
      <c r="N119" s="268"/>
      <c r="O119" s="268"/>
      <c r="P119" s="268"/>
    </row>
    <row r="120" spans="2:16" x14ac:dyDescent="0.2">
      <c r="B120" s="1005" t="s">
        <v>133</v>
      </c>
      <c r="C120" s="1008">
        <v>1021</v>
      </c>
      <c r="D120" s="1008">
        <v>2076</v>
      </c>
      <c r="E120" s="1009">
        <v>731</v>
      </c>
      <c r="F120" s="1008">
        <v>1582</v>
      </c>
      <c r="G120" s="1009">
        <v>1396</v>
      </c>
      <c r="H120" s="1008">
        <v>3029</v>
      </c>
      <c r="I120" s="268"/>
      <c r="J120" s="268"/>
      <c r="K120" s="268"/>
      <c r="L120" s="268"/>
      <c r="M120" s="268"/>
      <c r="N120" s="268"/>
      <c r="O120" s="268"/>
      <c r="P120" s="268"/>
    </row>
    <row r="121" spans="2:16" x14ac:dyDescent="0.2">
      <c r="B121" s="1010" t="s">
        <v>2</v>
      </c>
      <c r="C121" s="1011">
        <v>17083</v>
      </c>
      <c r="D121" s="1011">
        <v>18662</v>
      </c>
      <c r="E121" s="1011">
        <v>14476</v>
      </c>
      <c r="F121" s="1011">
        <v>15807</v>
      </c>
      <c r="G121" s="1011">
        <v>29056</v>
      </c>
      <c r="H121" s="1011">
        <v>31583</v>
      </c>
      <c r="I121" s="268"/>
      <c r="J121" s="268"/>
      <c r="K121" s="268"/>
      <c r="L121" s="268"/>
      <c r="M121" s="268"/>
      <c r="N121" s="268"/>
      <c r="O121" s="268"/>
      <c r="P121" s="268"/>
    </row>
    <row r="122" spans="2:16" x14ac:dyDescent="0.2">
      <c r="B122" s="1012" t="s">
        <v>969</v>
      </c>
      <c r="C122" s="268"/>
      <c r="D122" s="268"/>
      <c r="E122" s="268"/>
      <c r="F122" s="268"/>
      <c r="G122" s="268"/>
      <c r="H122" s="268"/>
      <c r="I122" s="268"/>
      <c r="J122" s="268"/>
      <c r="K122" s="268"/>
      <c r="L122" s="268"/>
      <c r="M122" s="268"/>
      <c r="N122" s="268"/>
      <c r="O122" s="268"/>
      <c r="P122" s="268"/>
    </row>
    <row r="123" spans="2:16" x14ac:dyDescent="0.2">
      <c r="B123" s="1013" t="s">
        <v>746</v>
      </c>
      <c r="C123" s="667" t="s">
        <v>763</v>
      </c>
      <c r="D123" s="268"/>
      <c r="E123" s="268"/>
      <c r="F123" s="268"/>
      <c r="G123" s="268"/>
      <c r="H123" s="268"/>
      <c r="I123" s="268"/>
      <c r="J123" s="268"/>
      <c r="K123" s="268"/>
      <c r="L123" s="268"/>
      <c r="M123" s="268"/>
      <c r="N123" s="268"/>
      <c r="O123" s="268"/>
      <c r="P123" s="268"/>
    </row>
    <row r="124" spans="2:16" x14ac:dyDescent="0.2">
      <c r="B124" s="268" t="s">
        <v>970</v>
      </c>
      <c r="C124" s="268"/>
      <c r="D124" s="268"/>
      <c r="E124" s="268"/>
      <c r="F124" s="268"/>
      <c r="G124" s="268"/>
      <c r="H124" s="268"/>
      <c r="I124" s="268"/>
      <c r="J124" s="268"/>
      <c r="K124" s="268"/>
      <c r="L124" s="268"/>
      <c r="M124" s="268"/>
      <c r="N124" s="268"/>
      <c r="O124" s="268"/>
      <c r="P124" s="268"/>
    </row>
  </sheetData>
  <mergeCells count="41">
    <mergeCell ref="B76:H76"/>
    <mergeCell ref="B107:H107"/>
    <mergeCell ref="B108:H108"/>
    <mergeCell ref="C109:D109"/>
    <mergeCell ref="E109:F109"/>
    <mergeCell ref="G109:H109"/>
    <mergeCell ref="B92:H92"/>
    <mergeCell ref="B93:H93"/>
    <mergeCell ref="C94:D94"/>
    <mergeCell ref="E94:F94"/>
    <mergeCell ref="G94:H94"/>
    <mergeCell ref="B77:H77"/>
    <mergeCell ref="B78:H78"/>
    <mergeCell ref="C79:D79"/>
    <mergeCell ref="E79:F79"/>
    <mergeCell ref="G79:H79"/>
    <mergeCell ref="B41:T41"/>
    <mergeCell ref="B42:T42"/>
    <mergeCell ref="B43:T43"/>
    <mergeCell ref="B44:B45"/>
    <mergeCell ref="C44:E44"/>
    <mergeCell ref="G44:I44"/>
    <mergeCell ref="K44:M44"/>
    <mergeCell ref="O44:P44"/>
    <mergeCell ref="Q44:Q45"/>
    <mergeCell ref="R44:S44"/>
    <mergeCell ref="T44:T45"/>
    <mergeCell ref="B2:R2"/>
    <mergeCell ref="V3:AA38"/>
    <mergeCell ref="B7:T7"/>
    <mergeCell ref="B8:T8"/>
    <mergeCell ref="B9:B10"/>
    <mergeCell ref="C9:E9"/>
    <mergeCell ref="G9:I9"/>
    <mergeCell ref="K9:M9"/>
    <mergeCell ref="O9:P9"/>
    <mergeCell ref="Q9:Q10"/>
    <mergeCell ref="R9:S9"/>
    <mergeCell ref="T9:T10"/>
    <mergeCell ref="B6:T6"/>
    <mergeCell ref="B3:R3"/>
  </mergeCells>
  <hyperlinks>
    <hyperlink ref="C123" r:id="rId1" xr:uid="{92B7F2B6-C64C-41EC-B3BB-F3509791F5A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D2:L18"/>
  <sheetViews>
    <sheetView workbookViewId="0">
      <selection activeCell="L7" sqref="L7"/>
    </sheetView>
  </sheetViews>
  <sheetFormatPr defaultRowHeight="12.75" x14ac:dyDescent="0.2"/>
  <cols>
    <col min="4" max="4" width="18.6640625" customWidth="1"/>
    <col min="6" max="10" width="11" customWidth="1"/>
    <col min="14" max="14" width="11.83203125" customWidth="1"/>
  </cols>
  <sheetData>
    <row r="2" spans="4:12" ht="41.25" customHeight="1" x14ac:dyDescent="0.2">
      <c r="D2" s="443" t="s">
        <v>31</v>
      </c>
      <c r="E2" s="444"/>
      <c r="F2" s="444"/>
      <c r="G2" s="444"/>
      <c r="H2" s="444"/>
      <c r="I2" s="444"/>
      <c r="J2" s="444"/>
      <c r="K2" s="444"/>
      <c r="L2" s="445"/>
    </row>
    <row r="3" spans="4:12" ht="36.75" customHeight="1" x14ac:dyDescent="0.25">
      <c r="D3" s="959" t="s">
        <v>291</v>
      </c>
      <c r="E3" s="960"/>
      <c r="F3" s="960"/>
      <c r="G3" s="960"/>
      <c r="H3" s="960"/>
      <c r="I3" s="960"/>
      <c r="J3" s="960"/>
      <c r="K3" s="960"/>
      <c r="L3" s="961"/>
    </row>
    <row r="4" spans="4:12" x14ac:dyDescent="0.2">
      <c r="F4" s="246"/>
      <c r="G4" s="247"/>
    </row>
    <row r="6" spans="4:12" x14ac:dyDescent="0.2">
      <c r="D6" s="404" t="s">
        <v>139</v>
      </c>
      <c r="E6" s="405"/>
      <c r="F6" s="405"/>
      <c r="G6" s="405"/>
      <c r="H6" s="405"/>
      <c r="I6" s="405"/>
      <c r="J6" s="406"/>
    </row>
    <row r="7" spans="4:12" ht="13.5" x14ac:dyDescent="0.25">
      <c r="D7" s="1017" t="s">
        <v>123</v>
      </c>
      <c r="E7" s="1018">
        <v>2004</v>
      </c>
      <c r="F7" s="1019"/>
      <c r="G7" s="1020"/>
      <c r="H7" s="1018">
        <v>2012</v>
      </c>
      <c r="I7" s="1019"/>
      <c r="J7" s="1020"/>
    </row>
    <row r="8" spans="4:12" x14ac:dyDescent="0.2">
      <c r="D8" s="1021"/>
      <c r="E8" s="1022" t="s">
        <v>140</v>
      </c>
      <c r="F8" s="1022" t="s">
        <v>141</v>
      </c>
      <c r="G8" s="1022" t="s">
        <v>142</v>
      </c>
      <c r="H8" s="1022" t="s">
        <v>140</v>
      </c>
      <c r="I8" s="1022" t="s">
        <v>141</v>
      </c>
      <c r="J8" s="1022" t="s">
        <v>142</v>
      </c>
    </row>
    <row r="9" spans="4:12" x14ac:dyDescent="0.2">
      <c r="D9" s="1023" t="s">
        <v>143</v>
      </c>
      <c r="E9" s="1028"/>
      <c r="F9" s="1028"/>
      <c r="G9" s="1029">
        <v>105074</v>
      </c>
      <c r="H9" s="1028">
        <v>61679</v>
      </c>
      <c r="I9" s="1028">
        <v>72537</v>
      </c>
      <c r="J9" s="1028">
        <v>134216</v>
      </c>
    </row>
    <row r="10" spans="4:12" x14ac:dyDescent="0.2">
      <c r="D10" s="1023" t="s">
        <v>144</v>
      </c>
      <c r="E10" s="1028"/>
      <c r="F10" s="1028"/>
      <c r="G10" s="1029">
        <v>114740</v>
      </c>
      <c r="H10" s="1028">
        <v>76724</v>
      </c>
      <c r="I10" s="1028">
        <v>44948</v>
      </c>
      <c r="J10" s="1028">
        <v>166689</v>
      </c>
    </row>
    <row r="11" spans="4:12" x14ac:dyDescent="0.2">
      <c r="D11" s="1023" t="s">
        <v>145</v>
      </c>
      <c r="E11" s="1028"/>
      <c r="F11" s="1028"/>
      <c r="G11" s="1029">
        <v>30657</v>
      </c>
      <c r="H11" s="1028">
        <v>19335</v>
      </c>
      <c r="I11" s="1028">
        <v>21768</v>
      </c>
      <c r="J11" s="1028">
        <v>41103</v>
      </c>
    </row>
    <row r="12" spans="4:12" x14ac:dyDescent="0.2">
      <c r="D12" s="1023" t="s">
        <v>5</v>
      </c>
      <c r="E12" s="1028"/>
      <c r="F12" s="1028"/>
      <c r="G12" s="1029">
        <v>164292</v>
      </c>
      <c r="H12" s="1028">
        <v>46791</v>
      </c>
      <c r="I12" s="1028">
        <v>42339</v>
      </c>
      <c r="J12" s="1028">
        <v>89130</v>
      </c>
    </row>
    <row r="13" spans="4:12" x14ac:dyDescent="0.2">
      <c r="D13" s="1023" t="s">
        <v>2</v>
      </c>
      <c r="E13" s="1028"/>
      <c r="F13" s="1028"/>
      <c r="G13" s="1029">
        <f>SUM(G9:G12)</f>
        <v>414763</v>
      </c>
      <c r="H13" s="1028">
        <f>SUM(H9:H12)</f>
        <v>204529</v>
      </c>
      <c r="I13" s="1028">
        <f>SUM(I9:I12)</f>
        <v>181592</v>
      </c>
      <c r="J13" s="1028">
        <f>SUM(J9:J12)</f>
        <v>431138</v>
      </c>
    </row>
    <row r="14" spans="4:12" x14ac:dyDescent="0.2">
      <c r="D14" s="1023" t="s">
        <v>687</v>
      </c>
      <c r="E14" s="1028"/>
      <c r="F14" s="1028"/>
      <c r="G14" s="1028" t="s">
        <v>105</v>
      </c>
      <c r="H14" s="1028">
        <v>46178</v>
      </c>
      <c r="I14" s="1028">
        <v>46791</v>
      </c>
      <c r="J14" s="1028">
        <v>73293</v>
      </c>
    </row>
    <row r="15" spans="4:12" x14ac:dyDescent="0.2">
      <c r="D15" s="1023" t="s">
        <v>146</v>
      </c>
      <c r="E15" s="1028"/>
      <c r="F15" s="1028"/>
      <c r="G15" s="1029">
        <v>78066</v>
      </c>
      <c r="H15" s="1028">
        <v>19922</v>
      </c>
      <c r="I15" s="1028">
        <v>17285</v>
      </c>
      <c r="J15" s="1028">
        <v>37207</v>
      </c>
    </row>
    <row r="16" spans="4:12" x14ac:dyDescent="0.2">
      <c r="D16" s="1023" t="s">
        <v>2</v>
      </c>
      <c r="E16" s="1030">
        <v>248047</v>
      </c>
      <c r="F16" s="1030">
        <v>244782</v>
      </c>
      <c r="G16" s="1030">
        <v>492829</v>
      </c>
      <c r="H16" s="1029">
        <v>270629</v>
      </c>
      <c r="I16" s="1029">
        <v>271009</v>
      </c>
      <c r="J16" s="1029">
        <v>541638</v>
      </c>
    </row>
    <row r="17" spans="4:10" x14ac:dyDescent="0.2">
      <c r="D17" s="1024" t="s">
        <v>121</v>
      </c>
      <c r="E17" s="1024"/>
      <c r="F17" s="1024"/>
      <c r="G17" s="1031">
        <f>G13/G16*100</f>
        <v>84.15961723031721</v>
      </c>
      <c r="H17" s="1031">
        <f>H13/H16*100</f>
        <v>75.575418746697508</v>
      </c>
      <c r="I17" s="1031">
        <f t="shared" ref="I17:J17" si="0">I13/I16*100</f>
        <v>67.00589279322827</v>
      </c>
      <c r="J17" s="1031">
        <f t="shared" si="0"/>
        <v>79.598920312090357</v>
      </c>
    </row>
    <row r="18" spans="4:10" x14ac:dyDescent="0.2">
      <c r="D18" s="1025" t="s">
        <v>688</v>
      </c>
      <c r="E18" s="1026"/>
      <c r="F18" s="1026"/>
      <c r="G18" s="1026"/>
      <c r="H18" s="1026"/>
      <c r="I18" s="1026"/>
      <c r="J18" s="1027"/>
    </row>
  </sheetData>
  <mergeCells count="5">
    <mergeCell ref="D2:L2"/>
    <mergeCell ref="D6:J6"/>
    <mergeCell ref="E7:G7"/>
    <mergeCell ref="H7:J7"/>
    <mergeCell ref="D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76"/>
  <sheetViews>
    <sheetView tabSelected="1" zoomScale="90" zoomScaleNormal="90" workbookViewId="0">
      <selection activeCell="J11" sqref="J11"/>
    </sheetView>
  </sheetViews>
  <sheetFormatPr defaultRowHeight="12.75" x14ac:dyDescent="0.2"/>
  <cols>
    <col min="1" max="1" width="10" style="268" customWidth="1"/>
    <col min="2" max="2" width="19.83203125" style="268" customWidth="1"/>
    <col min="3" max="6" width="15" style="268" customWidth="1"/>
    <col min="7" max="7" width="9.33203125" style="268"/>
    <col min="8" max="8" width="11.5" style="268" customWidth="1"/>
    <col min="9" max="16384" width="9.33203125" style="268"/>
  </cols>
  <sheetData>
    <row r="2" spans="1:13" ht="17.25" customHeight="1" x14ac:dyDescent="0.2">
      <c r="B2" s="547" t="s">
        <v>7</v>
      </c>
      <c r="C2" s="547"/>
      <c r="D2" s="547"/>
      <c r="E2" s="547"/>
      <c r="F2" s="547"/>
      <c r="G2" s="547"/>
    </row>
    <row r="3" spans="1:13" ht="85.5" customHeight="1" x14ac:dyDescent="0.25">
      <c r="B3" s="413" t="s">
        <v>274</v>
      </c>
      <c r="C3" s="413"/>
      <c r="D3" s="413"/>
      <c r="E3" s="413"/>
      <c r="F3" s="413"/>
      <c r="G3" s="413"/>
    </row>
    <row r="5" spans="1:13" x14ac:dyDescent="0.2">
      <c r="B5" s="548" t="s">
        <v>632</v>
      </c>
      <c r="C5" s="549"/>
      <c r="D5" s="549"/>
      <c r="E5" s="549"/>
      <c r="F5" s="549"/>
      <c r="G5" s="549"/>
      <c r="H5" s="549"/>
      <c r="I5" s="550"/>
    </row>
    <row r="6" spans="1:13" x14ac:dyDescent="0.2">
      <c r="B6" s="551" t="s">
        <v>630</v>
      </c>
      <c r="C6" s="552"/>
      <c r="D6" s="552"/>
      <c r="E6" s="552"/>
      <c r="F6" s="552"/>
      <c r="G6" s="552"/>
      <c r="H6" s="552"/>
      <c r="I6" s="553"/>
    </row>
    <row r="7" spans="1:13" x14ac:dyDescent="0.2">
      <c r="B7" s="554" t="s">
        <v>631</v>
      </c>
      <c r="C7" s="555"/>
      <c r="D7" s="555"/>
      <c r="E7" s="555"/>
      <c r="F7" s="555"/>
      <c r="G7" s="555"/>
      <c r="H7" s="555"/>
      <c r="I7" s="556"/>
    </row>
    <row r="8" spans="1:13" ht="15.75" x14ac:dyDescent="0.25">
      <c r="A8" s="557"/>
      <c r="B8" s="557"/>
      <c r="C8" s="557"/>
      <c r="D8" s="557"/>
      <c r="E8" s="557"/>
    </row>
    <row r="9" spans="1:13" x14ac:dyDescent="0.2">
      <c r="B9" s="622" t="s">
        <v>1024</v>
      </c>
      <c r="C9" s="623"/>
      <c r="D9" s="623"/>
      <c r="E9" s="623"/>
      <c r="F9" s="624"/>
    </row>
    <row r="10" spans="1:13" ht="63" customHeight="1" x14ac:dyDescent="0.25">
      <c r="A10" s="558"/>
      <c r="B10" s="559" t="s">
        <v>54</v>
      </c>
      <c r="C10" s="559" t="s">
        <v>633</v>
      </c>
      <c r="D10" s="559" t="s">
        <v>55</v>
      </c>
      <c r="E10" s="559" t="s">
        <v>56</v>
      </c>
      <c r="F10" s="560" t="s">
        <v>1023</v>
      </c>
    </row>
    <row r="11" spans="1:13" ht="15.75" x14ac:dyDescent="0.25">
      <c r="A11" s="558"/>
      <c r="B11" s="561">
        <v>2000</v>
      </c>
      <c r="C11" s="562">
        <f>E11/D11*100000</f>
        <v>152.99877600979192</v>
      </c>
      <c r="D11" s="563">
        <v>9804</v>
      </c>
      <c r="E11" s="561">
        <v>15</v>
      </c>
      <c r="F11" s="564">
        <f>(15/D11)*10000</f>
        <v>15.299877600979192</v>
      </c>
    </row>
    <row r="12" spans="1:13" ht="15.75" x14ac:dyDescent="0.25">
      <c r="A12" s="558"/>
      <c r="B12" s="561">
        <v>2001</v>
      </c>
      <c r="C12" s="562">
        <f t="shared" ref="C12:C23" si="0">E12/D12*100000</f>
        <v>154.36863229391787</v>
      </c>
      <c r="D12" s="563">
        <v>9717</v>
      </c>
      <c r="E12" s="561">
        <v>15</v>
      </c>
      <c r="F12" s="564">
        <f t="shared" ref="F12:F29" si="1">(15/D12)*10000</f>
        <v>15.436863229391788</v>
      </c>
    </row>
    <row r="13" spans="1:13" ht="15.75" x14ac:dyDescent="0.25">
      <c r="A13" s="558"/>
      <c r="B13" s="561">
        <v>2002</v>
      </c>
      <c r="C13" s="562">
        <f t="shared" si="0"/>
        <v>137.41656851197487</v>
      </c>
      <c r="D13" s="563">
        <v>10188</v>
      </c>
      <c r="E13" s="561">
        <v>14</v>
      </c>
      <c r="F13" s="564">
        <f t="shared" si="1"/>
        <v>14.723203769140165</v>
      </c>
    </row>
    <row r="14" spans="1:13" ht="15.75" x14ac:dyDescent="0.25">
      <c r="A14" s="558"/>
      <c r="B14" s="561">
        <v>2003</v>
      </c>
      <c r="C14" s="562">
        <f t="shared" si="0"/>
        <v>124.55885405854266</v>
      </c>
      <c r="D14" s="563">
        <v>9634</v>
      </c>
      <c r="E14" s="561">
        <v>12</v>
      </c>
      <c r="F14" s="564">
        <f t="shared" si="1"/>
        <v>15.569856757317833</v>
      </c>
      <c r="I14" s="565"/>
      <c r="J14" s="565"/>
      <c r="K14" s="565"/>
      <c r="L14" s="565"/>
      <c r="M14" s="565"/>
    </row>
    <row r="15" spans="1:13" ht="15.75" customHeight="1" x14ac:dyDescent="0.25">
      <c r="A15" s="558"/>
      <c r="B15" s="561">
        <v>2004</v>
      </c>
      <c r="C15" s="562">
        <f t="shared" si="0"/>
        <v>88.280732730081667</v>
      </c>
      <c r="D15" s="563">
        <v>9062</v>
      </c>
      <c r="E15" s="561">
        <v>8</v>
      </c>
      <c r="F15" s="564">
        <f t="shared" si="1"/>
        <v>16.552637386890311</v>
      </c>
      <c r="I15" s="566"/>
      <c r="J15" s="566"/>
      <c r="K15" s="356"/>
      <c r="L15" s="356"/>
      <c r="M15" s="356"/>
    </row>
    <row r="16" spans="1:13" ht="15.75" x14ac:dyDescent="0.25">
      <c r="A16" s="558"/>
      <c r="B16" s="561">
        <v>2005</v>
      </c>
      <c r="C16" s="562">
        <f t="shared" si="0"/>
        <v>115.51345731777751</v>
      </c>
      <c r="D16" s="563">
        <v>8657</v>
      </c>
      <c r="E16" s="561">
        <v>10</v>
      </c>
      <c r="F16" s="564">
        <f t="shared" si="1"/>
        <v>17.327018597666626</v>
      </c>
      <c r="I16" s="567"/>
      <c r="J16" s="567"/>
      <c r="K16" s="52"/>
      <c r="L16" s="52"/>
      <c r="M16" s="52"/>
    </row>
    <row r="17" spans="1:13" ht="15.75" x14ac:dyDescent="0.25">
      <c r="A17" s="558"/>
      <c r="B17" s="561">
        <v>2006</v>
      </c>
      <c r="C17" s="562">
        <f t="shared" si="0"/>
        <v>107.3998496402105</v>
      </c>
      <c r="D17" s="563">
        <v>9311</v>
      </c>
      <c r="E17" s="561">
        <v>10</v>
      </c>
      <c r="F17" s="564">
        <f t="shared" si="1"/>
        <v>16.109977446031575</v>
      </c>
      <c r="I17" s="567"/>
      <c r="J17" s="567"/>
      <c r="K17" s="52"/>
      <c r="L17" s="52"/>
      <c r="M17" s="52"/>
    </row>
    <row r="18" spans="1:13" ht="15.75" x14ac:dyDescent="0.25">
      <c r="A18" s="558"/>
      <c r="B18" s="561">
        <v>2007</v>
      </c>
      <c r="C18" s="562">
        <f t="shared" si="0"/>
        <v>184.25632101545705</v>
      </c>
      <c r="D18" s="563">
        <v>9769</v>
      </c>
      <c r="E18" s="561">
        <v>18</v>
      </c>
      <c r="F18" s="564">
        <f t="shared" si="1"/>
        <v>15.354693417954755</v>
      </c>
    </row>
    <row r="19" spans="1:13" ht="15.75" x14ac:dyDescent="0.25">
      <c r="A19" s="558"/>
      <c r="B19" s="561">
        <v>2008</v>
      </c>
      <c r="C19" s="562">
        <f t="shared" si="0"/>
        <v>79.207920792079207</v>
      </c>
      <c r="D19" s="563">
        <v>10100</v>
      </c>
      <c r="E19" s="561">
        <v>8</v>
      </c>
      <c r="F19" s="564">
        <f t="shared" si="1"/>
        <v>14.851485148514852</v>
      </c>
    </row>
    <row r="20" spans="1:13" ht="15.75" x14ac:dyDescent="0.25">
      <c r="A20" s="558"/>
      <c r="B20" s="561">
        <v>2009</v>
      </c>
      <c r="C20" s="562">
        <f t="shared" si="0"/>
        <v>122.54901960784314</v>
      </c>
      <c r="D20" s="563">
        <v>9792</v>
      </c>
      <c r="E20" s="561">
        <v>12</v>
      </c>
      <c r="F20" s="564">
        <f t="shared" si="1"/>
        <v>15.318627450980392</v>
      </c>
    </row>
    <row r="21" spans="1:13" ht="14.25" customHeight="1" x14ac:dyDescent="0.25">
      <c r="A21" s="558"/>
      <c r="B21" s="561">
        <v>2010</v>
      </c>
      <c r="C21" s="562">
        <f t="shared" si="0"/>
        <v>92.668863261943983</v>
      </c>
      <c r="D21" s="563">
        <v>9712</v>
      </c>
      <c r="E21" s="561">
        <v>9</v>
      </c>
      <c r="F21" s="564">
        <f t="shared" si="1"/>
        <v>15.444810543657331</v>
      </c>
    </row>
    <row r="22" spans="1:13" ht="15.75" x14ac:dyDescent="0.25">
      <c r="A22" s="558"/>
      <c r="B22" s="561">
        <v>2011</v>
      </c>
      <c r="C22" s="562">
        <f t="shared" si="0"/>
        <v>113.36699989693908</v>
      </c>
      <c r="D22" s="563">
        <v>9703</v>
      </c>
      <c r="E22" s="561">
        <v>11</v>
      </c>
      <c r="F22" s="564">
        <f t="shared" si="1"/>
        <v>15.459136349582604</v>
      </c>
    </row>
    <row r="23" spans="1:13" ht="15.75" x14ac:dyDescent="0.25">
      <c r="A23" s="558"/>
      <c r="B23" s="561">
        <v>2012</v>
      </c>
      <c r="C23" s="562">
        <f t="shared" si="0"/>
        <v>48.938044435744352</v>
      </c>
      <c r="D23" s="563">
        <v>10217</v>
      </c>
      <c r="E23" s="561">
        <v>5</v>
      </c>
      <c r="F23" s="564">
        <f t="shared" si="1"/>
        <v>14.681413330723304</v>
      </c>
    </row>
    <row r="24" spans="1:13" ht="15.75" x14ac:dyDescent="0.25">
      <c r="A24" s="558"/>
      <c r="B24" s="561">
        <v>2013</v>
      </c>
      <c r="C24" s="568">
        <v>109.87</v>
      </c>
      <c r="D24" s="563">
        <v>10012</v>
      </c>
      <c r="E24" s="561" t="s">
        <v>105</v>
      </c>
      <c r="F24" s="564"/>
    </row>
    <row r="25" spans="1:13" ht="15.75" x14ac:dyDescent="0.25">
      <c r="A25" s="558"/>
      <c r="B25" s="561">
        <v>2014</v>
      </c>
      <c r="C25" s="568">
        <v>67.260000000000005</v>
      </c>
      <c r="D25" s="563">
        <v>10407</v>
      </c>
      <c r="E25" s="561" t="s">
        <v>105</v>
      </c>
      <c r="F25" s="564"/>
    </row>
    <row r="26" spans="1:13" ht="15.75" x14ac:dyDescent="0.25">
      <c r="A26" s="558"/>
      <c r="B26" s="561">
        <v>2015</v>
      </c>
      <c r="C26" s="277">
        <v>68.98</v>
      </c>
      <c r="D26" s="563">
        <v>10148</v>
      </c>
      <c r="E26" s="569">
        <f>C45</f>
        <v>7</v>
      </c>
      <c r="F26" s="564">
        <f t="shared" si="1"/>
        <v>14.781237682301933</v>
      </c>
      <c r="I26" s="296"/>
    </row>
    <row r="27" spans="1:13" ht="15.75" x14ac:dyDescent="0.25">
      <c r="A27" s="558"/>
      <c r="B27" s="561">
        <v>2016</v>
      </c>
      <c r="C27" s="276">
        <v>70.64</v>
      </c>
      <c r="D27" s="563">
        <v>9910</v>
      </c>
      <c r="E27" s="569">
        <f>D45</f>
        <v>7</v>
      </c>
      <c r="F27" s="564">
        <f t="shared" si="1"/>
        <v>15.136226034308779</v>
      </c>
    </row>
    <row r="28" spans="1:13" ht="15.75" x14ac:dyDescent="0.25">
      <c r="A28" s="558"/>
      <c r="B28" s="561">
        <v>2017</v>
      </c>
      <c r="C28" s="276">
        <v>51.1</v>
      </c>
      <c r="D28" s="563">
        <v>9785</v>
      </c>
      <c r="E28" s="569">
        <f>E45</f>
        <v>5</v>
      </c>
      <c r="F28" s="564">
        <f t="shared" si="1"/>
        <v>15.329586101175268</v>
      </c>
      <c r="I28" s="296"/>
    </row>
    <row r="29" spans="1:13" ht="15.75" x14ac:dyDescent="0.25">
      <c r="A29" s="558"/>
      <c r="B29" s="561">
        <v>2018</v>
      </c>
      <c r="C29" s="277">
        <v>61.17</v>
      </c>
      <c r="D29" s="563">
        <v>9809</v>
      </c>
      <c r="E29" s="569">
        <f>F45</f>
        <v>6</v>
      </c>
      <c r="F29" s="564">
        <f t="shared" si="1"/>
        <v>15.292078703231725</v>
      </c>
    </row>
    <row r="30" spans="1:13" ht="15.75" x14ac:dyDescent="0.25">
      <c r="A30" s="558"/>
      <c r="B30" s="561">
        <v>2019</v>
      </c>
      <c r="C30" s="562" t="s">
        <v>571</v>
      </c>
      <c r="D30" s="561"/>
      <c r="E30" s="561" t="str">
        <f>G45</f>
        <v>NA</v>
      </c>
      <c r="F30" s="570"/>
      <c r="I30" s="296"/>
    </row>
    <row r="31" spans="1:13" ht="15.75" x14ac:dyDescent="0.25">
      <c r="A31" s="558"/>
      <c r="B31" s="561">
        <v>2020</v>
      </c>
      <c r="C31" s="562" t="s">
        <v>571</v>
      </c>
      <c r="D31" s="561"/>
      <c r="E31" s="561" t="str">
        <f>G46</f>
        <v>NA</v>
      </c>
      <c r="F31" s="570"/>
    </row>
    <row r="32" spans="1:13" ht="15.75" x14ac:dyDescent="0.25">
      <c r="A32" s="558"/>
      <c r="B32" s="561">
        <v>2021</v>
      </c>
      <c r="C32" s="562"/>
      <c r="D32" s="561"/>
      <c r="E32" s="561"/>
      <c r="F32" s="570"/>
    </row>
    <row r="33" spans="1:12" ht="15.75" x14ac:dyDescent="0.25">
      <c r="A33" s="558"/>
      <c r="B33" s="561">
        <v>2022</v>
      </c>
      <c r="C33" s="562"/>
      <c r="D33" s="561"/>
      <c r="E33" s="561"/>
      <c r="F33" s="570"/>
    </row>
    <row r="34" spans="1:12" ht="15.75" x14ac:dyDescent="0.25">
      <c r="B34" s="571" t="s">
        <v>57</v>
      </c>
      <c r="C34" s="572"/>
      <c r="D34" s="572"/>
      <c r="E34" s="572"/>
      <c r="F34" s="573"/>
      <c r="I34" s="574"/>
    </row>
    <row r="35" spans="1:12" x14ac:dyDescent="0.2">
      <c r="B35" s="575" t="s">
        <v>634</v>
      </c>
      <c r="C35" s="576"/>
      <c r="D35" s="576"/>
      <c r="E35" s="576"/>
      <c r="F35" s="577"/>
    </row>
    <row r="36" spans="1:12" x14ac:dyDescent="0.2">
      <c r="B36" s="251"/>
    </row>
    <row r="38" spans="1:12" ht="15.75" customHeight="1" x14ac:dyDescent="0.2">
      <c r="B38" s="578" t="s">
        <v>733</v>
      </c>
      <c r="C38" s="579"/>
      <c r="D38" s="579"/>
      <c r="E38" s="579"/>
      <c r="F38" s="579"/>
      <c r="G38" s="579"/>
      <c r="H38" s="579"/>
      <c r="I38" s="579"/>
      <c r="J38" s="579"/>
      <c r="K38" s="579"/>
      <c r="L38" s="580"/>
    </row>
    <row r="39" spans="1:12" ht="26.25" customHeight="1" x14ac:dyDescent="0.2">
      <c r="B39" s="581" t="s">
        <v>135</v>
      </c>
      <c r="C39" s="605">
        <v>2015</v>
      </c>
      <c r="D39" s="606">
        <v>2016</v>
      </c>
      <c r="E39" s="606">
        <v>2017</v>
      </c>
      <c r="F39" s="605">
        <v>2018</v>
      </c>
      <c r="G39" s="606">
        <v>2019</v>
      </c>
      <c r="H39" s="606">
        <v>2020</v>
      </c>
      <c r="I39" s="606">
        <v>2021</v>
      </c>
      <c r="J39" s="606">
        <v>2022</v>
      </c>
      <c r="K39" s="606">
        <v>2023</v>
      </c>
      <c r="L39" s="606">
        <v>2024</v>
      </c>
    </row>
    <row r="40" spans="1:12" ht="26.25" customHeight="1" x14ac:dyDescent="0.2">
      <c r="B40" s="584" t="s">
        <v>559</v>
      </c>
      <c r="C40" s="614">
        <v>3663</v>
      </c>
      <c r="D40" s="615">
        <v>3591</v>
      </c>
      <c r="E40" s="615">
        <v>3508</v>
      </c>
      <c r="F40" s="614">
        <v>3763</v>
      </c>
      <c r="G40" s="616">
        <v>3955</v>
      </c>
      <c r="H40" s="617">
        <v>3971</v>
      </c>
      <c r="I40" s="616">
        <v>5535</v>
      </c>
      <c r="J40" s="616">
        <v>4641</v>
      </c>
      <c r="K40" s="615">
        <v>4423</v>
      </c>
      <c r="L40" s="618"/>
    </row>
    <row r="41" spans="1:12" ht="26.25" customHeight="1" x14ac:dyDescent="0.2">
      <c r="B41" s="584" t="s">
        <v>560</v>
      </c>
      <c r="C41" s="614">
        <v>1626</v>
      </c>
      <c r="D41" s="615">
        <v>1574</v>
      </c>
      <c r="E41" s="615">
        <v>1567</v>
      </c>
      <c r="F41" s="614">
        <v>1643</v>
      </c>
      <c r="G41" s="616">
        <v>1761</v>
      </c>
      <c r="H41" s="617">
        <v>1697</v>
      </c>
      <c r="I41" s="616">
        <v>2462</v>
      </c>
      <c r="J41" s="616">
        <v>1919</v>
      </c>
      <c r="K41" s="615">
        <v>2001</v>
      </c>
      <c r="L41" s="618"/>
    </row>
    <row r="42" spans="1:12" ht="26.25" customHeight="1" x14ac:dyDescent="0.2">
      <c r="B42" s="584" t="s">
        <v>561</v>
      </c>
      <c r="C42" s="604">
        <v>5.72</v>
      </c>
      <c r="D42" s="618">
        <v>5.46</v>
      </c>
      <c r="E42" s="618">
        <v>5.36</v>
      </c>
      <c r="F42" s="604">
        <v>5.55</v>
      </c>
      <c r="G42" s="618">
        <v>5.88</v>
      </c>
      <c r="H42" s="618">
        <v>5.56</v>
      </c>
      <c r="I42" s="618">
        <v>7.97</v>
      </c>
      <c r="J42" s="619">
        <f>(J41/311399)*1000</f>
        <v>6.1625117614378979</v>
      </c>
      <c r="K42" s="619">
        <f>(K41/314537)*1000</f>
        <v>6.3617316881638732</v>
      </c>
      <c r="L42" s="618"/>
    </row>
    <row r="43" spans="1:12" ht="26.25" customHeight="1" x14ac:dyDescent="0.2">
      <c r="B43" s="584" t="s">
        <v>562</v>
      </c>
      <c r="C43" s="614">
        <v>2037</v>
      </c>
      <c r="D43" s="615">
        <v>2017</v>
      </c>
      <c r="E43" s="615">
        <v>1941</v>
      </c>
      <c r="F43" s="614">
        <v>2120</v>
      </c>
      <c r="G43" s="616">
        <v>2194</v>
      </c>
      <c r="H43" s="617">
        <v>2274</v>
      </c>
      <c r="I43" s="616">
        <v>3073</v>
      </c>
      <c r="J43" s="616">
        <v>2722</v>
      </c>
      <c r="K43" s="615">
        <v>2422</v>
      </c>
      <c r="L43" s="618"/>
    </row>
    <row r="44" spans="1:12" ht="26.25" customHeight="1" x14ac:dyDescent="0.2">
      <c r="B44" s="584" t="s">
        <v>563</v>
      </c>
      <c r="C44" s="604">
        <v>7.19</v>
      </c>
      <c r="D44" s="618">
        <v>7.02</v>
      </c>
      <c r="E44" s="618">
        <v>6.67</v>
      </c>
      <c r="F44" s="604">
        <v>7.21</v>
      </c>
      <c r="G44" s="618">
        <v>7.36</v>
      </c>
      <c r="H44" s="618">
        <v>7.5</v>
      </c>
      <c r="I44" s="618">
        <v>10</v>
      </c>
      <c r="J44" s="619">
        <f>(J43/311765)*1000</f>
        <v>8.7309351594951323</v>
      </c>
      <c r="K44" s="619">
        <f>(K43/314349)*1000</f>
        <v>7.7048121673681162</v>
      </c>
      <c r="L44" s="618"/>
    </row>
    <row r="45" spans="1:12" ht="26.25" customHeight="1" x14ac:dyDescent="0.2">
      <c r="B45" s="584" t="s">
        <v>564</v>
      </c>
      <c r="C45" s="604">
        <v>7</v>
      </c>
      <c r="D45" s="618">
        <v>7</v>
      </c>
      <c r="E45" s="618">
        <v>5</v>
      </c>
      <c r="F45" s="604">
        <v>6</v>
      </c>
      <c r="G45" s="618" t="s">
        <v>571</v>
      </c>
      <c r="H45" s="618" t="s">
        <v>571</v>
      </c>
      <c r="I45" s="618" t="s">
        <v>571</v>
      </c>
      <c r="J45" s="618" t="s">
        <v>571</v>
      </c>
      <c r="K45" s="618" t="s">
        <v>571</v>
      </c>
      <c r="L45" s="618"/>
    </row>
    <row r="46" spans="1:12" ht="26.25" customHeight="1" x14ac:dyDescent="0.2">
      <c r="B46" s="584" t="s">
        <v>58</v>
      </c>
      <c r="C46" s="604">
        <v>68.98</v>
      </c>
      <c r="D46" s="618">
        <v>70.64</v>
      </c>
      <c r="E46" s="618">
        <v>51.1</v>
      </c>
      <c r="F46" s="604">
        <v>61.17</v>
      </c>
      <c r="G46" s="618" t="s">
        <v>571</v>
      </c>
      <c r="H46" s="618" t="s">
        <v>571</v>
      </c>
      <c r="I46" s="618" t="s">
        <v>571</v>
      </c>
      <c r="J46" s="618" t="s">
        <v>571</v>
      </c>
      <c r="K46" s="618" t="s">
        <v>571</v>
      </c>
      <c r="L46" s="618"/>
    </row>
    <row r="47" spans="1:12" ht="26.25" customHeight="1" x14ac:dyDescent="0.2">
      <c r="B47" s="591" t="s">
        <v>565</v>
      </c>
      <c r="C47" s="604">
        <v>149</v>
      </c>
      <c r="D47" s="618">
        <v>170</v>
      </c>
      <c r="E47" s="618">
        <v>199</v>
      </c>
      <c r="F47" s="604">
        <v>190</v>
      </c>
      <c r="G47" s="618">
        <v>212</v>
      </c>
      <c r="H47" s="618">
        <v>172</v>
      </c>
      <c r="I47" s="618">
        <v>209</v>
      </c>
      <c r="J47" s="618">
        <v>171</v>
      </c>
      <c r="K47" s="618">
        <v>169</v>
      </c>
      <c r="L47" s="618"/>
    </row>
    <row r="48" spans="1:12" ht="26.25" customHeight="1" x14ac:dyDescent="0.2">
      <c r="B48" s="584" t="s">
        <v>566</v>
      </c>
      <c r="C48" s="604">
        <v>14.68</v>
      </c>
      <c r="D48" s="618">
        <v>17.149999999999999</v>
      </c>
      <c r="E48" s="618">
        <v>20.34</v>
      </c>
      <c r="F48" s="604">
        <v>19.37</v>
      </c>
      <c r="G48" s="618">
        <v>20.93</v>
      </c>
      <c r="H48" s="618">
        <v>17.11</v>
      </c>
      <c r="I48" s="618">
        <v>20.39</v>
      </c>
      <c r="J48" s="620"/>
      <c r="K48" s="621"/>
      <c r="L48" s="618"/>
    </row>
    <row r="49" spans="2:12" ht="26.25" customHeight="1" x14ac:dyDescent="0.2">
      <c r="B49" s="584" t="s">
        <v>567</v>
      </c>
      <c r="C49" s="604">
        <v>171</v>
      </c>
      <c r="D49" s="618">
        <v>191</v>
      </c>
      <c r="E49" s="618">
        <v>228</v>
      </c>
      <c r="F49" s="604">
        <v>223</v>
      </c>
      <c r="G49" s="618">
        <v>246</v>
      </c>
      <c r="H49" s="618">
        <v>196</v>
      </c>
      <c r="I49" s="618">
        <v>239</v>
      </c>
      <c r="J49" s="621">
        <f>171+43</f>
        <v>214</v>
      </c>
      <c r="K49" s="621">
        <f>169+34</f>
        <v>203</v>
      </c>
      <c r="L49" s="618"/>
    </row>
    <row r="50" spans="2:12" ht="26.25" customHeight="1" x14ac:dyDescent="0.2">
      <c r="B50" s="584" t="s">
        <v>568</v>
      </c>
      <c r="C50" s="604">
        <v>16.850000000000001</v>
      </c>
      <c r="D50" s="618">
        <v>19.27</v>
      </c>
      <c r="E50" s="618">
        <v>23.3</v>
      </c>
      <c r="F50" s="604">
        <v>22.74</v>
      </c>
      <c r="G50" s="618">
        <v>24.29</v>
      </c>
      <c r="H50" s="618">
        <v>19.5</v>
      </c>
      <c r="I50" s="618">
        <v>23.31</v>
      </c>
      <c r="J50" s="621"/>
      <c r="K50" s="621"/>
      <c r="L50" s="618"/>
    </row>
    <row r="51" spans="2:12" ht="26.25" customHeight="1" x14ac:dyDescent="0.2">
      <c r="B51" s="592" t="s">
        <v>569</v>
      </c>
      <c r="C51" s="604">
        <v>22</v>
      </c>
      <c r="D51" s="618">
        <v>21</v>
      </c>
      <c r="E51" s="618">
        <v>29</v>
      </c>
      <c r="F51" s="604">
        <v>33</v>
      </c>
      <c r="G51" s="618">
        <v>34</v>
      </c>
      <c r="H51" s="618">
        <v>24</v>
      </c>
      <c r="I51" s="618">
        <v>30</v>
      </c>
      <c r="J51" s="621">
        <v>43</v>
      </c>
      <c r="K51" s="621">
        <v>34</v>
      </c>
      <c r="L51" s="618"/>
    </row>
    <row r="52" spans="2:12" ht="26.25" customHeight="1" x14ac:dyDescent="0.2">
      <c r="B52" s="584" t="s">
        <v>570</v>
      </c>
      <c r="C52" s="604">
        <v>2.17</v>
      </c>
      <c r="D52" s="618">
        <v>2.12</v>
      </c>
      <c r="E52" s="618">
        <v>2.96</v>
      </c>
      <c r="F52" s="604">
        <v>3.36</v>
      </c>
      <c r="G52" s="618">
        <v>3.36</v>
      </c>
      <c r="H52" s="618">
        <v>2.39</v>
      </c>
      <c r="I52" s="618">
        <v>2.92</v>
      </c>
      <c r="J52" s="621"/>
      <c r="K52" s="621"/>
      <c r="L52" s="618"/>
    </row>
    <row r="53" spans="2:12" x14ac:dyDescent="0.2">
      <c r="B53" s="593" t="s">
        <v>744</v>
      </c>
      <c r="C53" s="593"/>
      <c r="D53" s="593"/>
      <c r="E53" s="593"/>
      <c r="F53" s="593"/>
      <c r="G53" s="593"/>
      <c r="H53" s="593"/>
    </row>
    <row r="54" spans="2:12" x14ac:dyDescent="0.2">
      <c r="B54" s="283" t="s">
        <v>747</v>
      </c>
    </row>
    <row r="55" spans="2:12" x14ac:dyDescent="0.2">
      <c r="B55" s="268" t="s">
        <v>746</v>
      </c>
      <c r="C55" s="594" t="s">
        <v>745</v>
      </c>
    </row>
    <row r="56" spans="2:12" x14ac:dyDescent="0.2">
      <c r="B56" s="283" t="s">
        <v>748</v>
      </c>
    </row>
    <row r="57" spans="2:12" x14ac:dyDescent="0.2">
      <c r="B57" s="283" t="s">
        <v>749</v>
      </c>
    </row>
    <row r="58" spans="2:12" x14ac:dyDescent="0.2">
      <c r="B58" s="247" t="s">
        <v>750</v>
      </c>
      <c r="C58" s="594" t="s">
        <v>751</v>
      </c>
    </row>
    <row r="59" spans="2:12" x14ac:dyDescent="0.2">
      <c r="B59" s="283" t="s">
        <v>752</v>
      </c>
      <c r="C59" s="594"/>
    </row>
    <row r="60" spans="2:12" x14ac:dyDescent="0.2">
      <c r="B60" s="247" t="s">
        <v>750</v>
      </c>
      <c r="C60" s="594" t="s">
        <v>751</v>
      </c>
    </row>
    <row r="61" spans="2:12" x14ac:dyDescent="0.2">
      <c r="B61" s="247"/>
      <c r="C61" s="594"/>
    </row>
    <row r="63" spans="2:12" ht="15.75" customHeight="1" x14ac:dyDescent="0.2">
      <c r="B63" s="595" t="s">
        <v>730</v>
      </c>
      <c r="C63" s="596"/>
      <c r="D63" s="596"/>
      <c r="E63" s="596"/>
      <c r="F63" s="596"/>
      <c r="G63" s="596"/>
      <c r="H63" s="596"/>
      <c r="I63" s="597"/>
    </row>
    <row r="64" spans="2:12" ht="14.25" x14ac:dyDescent="0.2">
      <c r="B64" s="598" t="s">
        <v>715</v>
      </c>
      <c r="C64" s="599" t="s">
        <v>716</v>
      </c>
      <c r="D64" s="603">
        <v>2018</v>
      </c>
      <c r="E64" s="603">
        <v>2019</v>
      </c>
      <c r="F64" s="603">
        <v>2020</v>
      </c>
      <c r="G64" s="603">
        <v>2021</v>
      </c>
      <c r="H64" s="603">
        <v>2022</v>
      </c>
      <c r="I64" s="603">
        <v>2023</v>
      </c>
    </row>
    <row r="65" spans="2:9" ht="25.5" x14ac:dyDescent="0.2">
      <c r="B65" s="600" t="s">
        <v>717</v>
      </c>
      <c r="C65" s="600" t="s">
        <v>718</v>
      </c>
      <c r="D65" s="604">
        <v>11.72</v>
      </c>
      <c r="E65" s="604">
        <v>41.39</v>
      </c>
      <c r="F65" s="604">
        <v>36.6</v>
      </c>
      <c r="G65" s="604">
        <v>37.68</v>
      </c>
      <c r="H65" s="604">
        <v>14.8</v>
      </c>
      <c r="I65" s="604"/>
    </row>
    <row r="66" spans="2:9" x14ac:dyDescent="0.2">
      <c r="B66" s="600" t="s">
        <v>719</v>
      </c>
      <c r="C66" s="600"/>
      <c r="D66" s="604">
        <v>115</v>
      </c>
      <c r="E66" s="604">
        <v>418</v>
      </c>
      <c r="F66" s="604">
        <v>367</v>
      </c>
      <c r="G66" s="604">
        <v>392</v>
      </c>
      <c r="H66" s="604"/>
      <c r="I66" s="604"/>
    </row>
    <row r="67" spans="2:9" ht="25.5" x14ac:dyDescent="0.2">
      <c r="B67" s="600" t="s">
        <v>59</v>
      </c>
      <c r="C67" s="600" t="s">
        <v>718</v>
      </c>
      <c r="D67" s="604">
        <v>8.66</v>
      </c>
      <c r="E67" s="604">
        <v>7.82</v>
      </c>
      <c r="F67" s="604">
        <v>9.8699999999999992</v>
      </c>
      <c r="G67" s="604">
        <v>9.8000000000000007</v>
      </c>
      <c r="H67" s="604"/>
      <c r="I67" s="604"/>
    </row>
    <row r="68" spans="2:9" ht="25.5" x14ac:dyDescent="0.2">
      <c r="B68" s="600" t="s">
        <v>720</v>
      </c>
      <c r="C68" s="600" t="s">
        <v>718</v>
      </c>
      <c r="D68" s="604">
        <v>14.98</v>
      </c>
      <c r="E68" s="604"/>
      <c r="F68" s="604"/>
      <c r="G68" s="604"/>
      <c r="H68" s="604"/>
      <c r="I68" s="604"/>
    </row>
    <row r="69" spans="2:9" x14ac:dyDescent="0.2">
      <c r="B69" s="600" t="s">
        <v>721</v>
      </c>
      <c r="C69" s="600" t="s">
        <v>722</v>
      </c>
      <c r="D69" s="604">
        <v>18.02</v>
      </c>
      <c r="E69" s="604">
        <v>17.989999999999998</v>
      </c>
      <c r="F69" s="604">
        <v>18.96</v>
      </c>
      <c r="G69" s="604">
        <v>18.86</v>
      </c>
      <c r="H69" s="604"/>
      <c r="I69" s="604"/>
    </row>
    <row r="70" spans="2:9" ht="25.5" x14ac:dyDescent="0.2">
      <c r="B70" s="600" t="s">
        <v>723</v>
      </c>
      <c r="C70" s="600"/>
      <c r="D70" s="604">
        <v>180</v>
      </c>
      <c r="E70" s="604"/>
      <c r="F70" s="604">
        <v>195</v>
      </c>
      <c r="G70" s="604">
        <v>200</v>
      </c>
      <c r="H70" s="604"/>
      <c r="I70" s="604"/>
    </row>
    <row r="71" spans="2:9" x14ac:dyDescent="0.2">
      <c r="B71" s="600" t="s">
        <v>724</v>
      </c>
      <c r="C71" s="600"/>
      <c r="D71" s="604">
        <v>9984</v>
      </c>
      <c r="E71" s="604">
        <v>10519</v>
      </c>
      <c r="F71" s="604">
        <v>10217</v>
      </c>
      <c r="G71" s="604">
        <v>10803</v>
      </c>
      <c r="H71" s="604">
        <v>10890</v>
      </c>
      <c r="I71" s="604"/>
    </row>
    <row r="72" spans="2:9" ht="25.5" x14ac:dyDescent="0.2">
      <c r="B72" s="600" t="s">
        <v>725</v>
      </c>
      <c r="C72" s="600"/>
      <c r="D72" s="604">
        <v>9809</v>
      </c>
      <c r="E72" s="604">
        <v>10097</v>
      </c>
      <c r="F72" s="604">
        <v>10022</v>
      </c>
      <c r="G72" s="604">
        <v>10403</v>
      </c>
      <c r="H72" s="604"/>
      <c r="I72" s="604"/>
    </row>
    <row r="73" spans="2:9" ht="25.5" x14ac:dyDescent="0.2">
      <c r="B73" s="600" t="s">
        <v>726</v>
      </c>
      <c r="C73" s="600" t="s">
        <v>718</v>
      </c>
      <c r="D73" s="604">
        <v>14.98</v>
      </c>
      <c r="E73" s="604">
        <v>44.7</v>
      </c>
      <c r="F73" s="604">
        <v>38.81</v>
      </c>
      <c r="G73" s="604">
        <v>40.46</v>
      </c>
      <c r="H73" s="604">
        <v>16.600000000000001</v>
      </c>
      <c r="I73" s="604"/>
    </row>
    <row r="74" spans="2:9" ht="25.5" x14ac:dyDescent="0.2">
      <c r="B74" s="600" t="s">
        <v>727</v>
      </c>
      <c r="C74" s="600" t="s">
        <v>728</v>
      </c>
      <c r="D74" s="604">
        <v>91.7</v>
      </c>
      <c r="E74" s="604">
        <v>89.1</v>
      </c>
      <c r="F74" s="604">
        <v>79.819999999999993</v>
      </c>
      <c r="G74" s="604">
        <v>288.37</v>
      </c>
      <c r="H74" s="604"/>
      <c r="I74" s="604"/>
    </row>
    <row r="75" spans="2:9" x14ac:dyDescent="0.2">
      <c r="B75" s="600" t="s">
        <v>56</v>
      </c>
      <c r="C75" s="601"/>
      <c r="D75" s="604">
        <v>9</v>
      </c>
      <c r="E75" s="604">
        <v>9</v>
      </c>
      <c r="F75" s="604">
        <v>8</v>
      </c>
      <c r="G75" s="604">
        <v>30</v>
      </c>
      <c r="H75" s="604"/>
      <c r="I75" s="604"/>
    </row>
    <row r="76" spans="2:9" x14ac:dyDescent="0.2">
      <c r="B76" s="602" t="s">
        <v>731</v>
      </c>
      <c r="C76" s="602"/>
      <c r="D76" s="602"/>
      <c r="E76" s="602"/>
      <c r="F76" s="602"/>
      <c r="G76" s="602"/>
      <c r="H76" s="602"/>
      <c r="I76" s="602"/>
    </row>
  </sheetData>
  <mergeCells count="8">
    <mergeCell ref="B76:I76"/>
    <mergeCell ref="B2:G2"/>
    <mergeCell ref="A8:E8"/>
    <mergeCell ref="B3:G3"/>
    <mergeCell ref="B35:F35"/>
    <mergeCell ref="B38:L38"/>
    <mergeCell ref="B63:I63"/>
    <mergeCell ref="B9:F9"/>
  </mergeCells>
  <hyperlinks>
    <hyperlink ref="C55" r:id="rId1" display="https://statistics-suriname.org/wp-content/uploads/2023/03/DEMOGRAFISCHE-DATA_DEMOGRAPHIC-DATA-2018-2021-februari-2023-1.pdf" xr:uid="{6D3594DF-A58D-473D-A1A6-FC9FC5503CF4}"/>
    <hyperlink ref="C58" r:id="rId2" xr:uid="{6A3F91B7-3F19-4E62-8A90-4B805A0B7A02}"/>
    <hyperlink ref="C60" r:id="rId3" xr:uid="{91D7D8EB-12CF-455B-9C84-B9EF90B7938B}"/>
  </hyperlinks>
  <pageMargins left="0.7" right="0.7" top="0.75" bottom="0.75" header="0.3" footer="0.3"/>
  <pageSetup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3:B7"/>
  <sheetViews>
    <sheetView workbookViewId="0">
      <selection activeCell="J4" sqref="J4"/>
    </sheetView>
  </sheetViews>
  <sheetFormatPr defaultRowHeight="12.75" x14ac:dyDescent="0.2"/>
  <cols>
    <col min="2" max="2" width="77.1640625" customWidth="1"/>
  </cols>
  <sheetData>
    <row r="3" spans="2:2" ht="31.5" x14ac:dyDescent="0.2">
      <c r="B3" s="332" t="s">
        <v>33</v>
      </c>
    </row>
    <row r="4" spans="2:2" ht="69.75" customHeight="1" x14ac:dyDescent="0.25">
      <c r="B4" s="6" t="s">
        <v>292</v>
      </c>
    </row>
    <row r="7" spans="2:2" x14ac:dyDescent="0.2">
      <c r="B7" s="351" t="s">
        <v>689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3:C9"/>
  <sheetViews>
    <sheetView workbookViewId="0">
      <selection activeCell="J4" sqref="J4"/>
    </sheetView>
  </sheetViews>
  <sheetFormatPr defaultRowHeight="12.75" x14ac:dyDescent="0.2"/>
  <cols>
    <col min="2" max="2" width="79.33203125" customWidth="1"/>
  </cols>
  <sheetData>
    <row r="3" spans="2:3" ht="59.25" customHeight="1" x14ac:dyDescent="0.2">
      <c r="B3" s="332" t="s">
        <v>34</v>
      </c>
    </row>
    <row r="4" spans="2:3" ht="88.5" customHeight="1" x14ac:dyDescent="0.25">
      <c r="B4" s="6" t="s">
        <v>293</v>
      </c>
    </row>
    <row r="7" spans="2:3" x14ac:dyDescent="0.2">
      <c r="B7" s="333" t="s">
        <v>690</v>
      </c>
      <c r="C7" s="280"/>
    </row>
    <row r="8" spans="2:3" x14ac:dyDescent="0.2">
      <c r="B8" s="334" t="s">
        <v>691</v>
      </c>
      <c r="C8" s="335"/>
    </row>
    <row r="9" spans="2:3" x14ac:dyDescent="0.2">
      <c r="B9" s="336" t="s">
        <v>692</v>
      </c>
      <c r="C9" s="33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B2:B6"/>
  <sheetViews>
    <sheetView workbookViewId="0">
      <selection activeCell="H12" sqref="H12"/>
    </sheetView>
  </sheetViews>
  <sheetFormatPr defaultRowHeight="12.75" x14ac:dyDescent="0.2"/>
  <cols>
    <col min="2" max="2" width="66.33203125" customWidth="1"/>
  </cols>
  <sheetData>
    <row r="2" spans="2:2" x14ac:dyDescent="0.2">
      <c r="B2" s="1032" t="s">
        <v>35</v>
      </c>
    </row>
    <row r="3" spans="2:2" ht="38.25" x14ac:dyDescent="0.2">
      <c r="B3" s="30" t="s">
        <v>294</v>
      </c>
    </row>
    <row r="6" spans="2:2" x14ac:dyDescent="0.2">
      <c r="B6" s="264" t="s">
        <v>713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Q58"/>
  <sheetViews>
    <sheetView zoomScale="90" zoomScaleNormal="90" workbookViewId="0">
      <selection activeCell="J4" sqref="J4"/>
    </sheetView>
  </sheetViews>
  <sheetFormatPr defaultRowHeight="12.75" x14ac:dyDescent="0.2"/>
  <cols>
    <col min="1" max="1" width="9.33203125" style="268"/>
    <col min="2" max="2" width="42.83203125" style="268" customWidth="1"/>
    <col min="3" max="3" width="14.33203125" style="268" customWidth="1"/>
    <col min="4" max="8" width="9.33203125" style="268"/>
    <col min="9" max="9" width="39.5" style="268" customWidth="1"/>
    <col min="10" max="10" width="12.83203125" style="268" bestFit="1" customWidth="1"/>
    <col min="11" max="11" width="10.5" style="268" bestFit="1" customWidth="1"/>
    <col min="12" max="12" width="11.83203125" style="268" customWidth="1"/>
    <col min="13" max="13" width="10.33203125" style="268" customWidth="1"/>
    <col min="14" max="14" width="33.1640625" style="268" customWidth="1"/>
    <col min="15" max="15" width="12.83203125" style="268" bestFit="1" customWidth="1"/>
    <col min="16" max="16" width="10.5" style="268" bestFit="1" customWidth="1"/>
    <col min="17" max="17" width="10.33203125" style="268" bestFit="1" customWidth="1"/>
    <col min="18" max="16384" width="9.33203125" style="268"/>
  </cols>
  <sheetData>
    <row r="2" spans="2:7" ht="38.25" customHeight="1" x14ac:dyDescent="0.2">
      <c r="B2" s="625" t="s">
        <v>37</v>
      </c>
      <c r="C2" s="625"/>
      <c r="D2" s="625"/>
      <c r="E2" s="625"/>
      <c r="F2" s="625"/>
      <c r="G2" s="625"/>
    </row>
    <row r="3" spans="2:7" ht="64.5" customHeight="1" x14ac:dyDescent="0.25">
      <c r="B3" s="958" t="s">
        <v>295</v>
      </c>
      <c r="C3" s="958"/>
      <c r="D3" s="958"/>
      <c r="E3" s="958"/>
      <c r="F3" s="958"/>
      <c r="G3" s="958"/>
    </row>
    <row r="5" spans="2:7" ht="27.75" customHeight="1" x14ac:dyDescent="0.2">
      <c r="B5" s="860" t="s">
        <v>1034</v>
      </c>
      <c r="C5" s="860"/>
      <c r="D5" s="860"/>
      <c r="E5" s="860"/>
    </row>
    <row r="6" spans="2:7" ht="15.75" customHeight="1" x14ac:dyDescent="0.2">
      <c r="B6" s="605" t="s">
        <v>135</v>
      </c>
      <c r="C6" s="605" t="s">
        <v>90</v>
      </c>
      <c r="D6" s="605" t="s">
        <v>91</v>
      </c>
      <c r="E6" s="605" t="s">
        <v>2</v>
      </c>
    </row>
    <row r="7" spans="2:7" ht="31.5" customHeight="1" x14ac:dyDescent="0.2">
      <c r="B7" s="604" t="s">
        <v>1035</v>
      </c>
      <c r="C7" s="604">
        <v>42.9</v>
      </c>
      <c r="D7" s="604">
        <v>7.4</v>
      </c>
      <c r="E7" s="604">
        <v>25.2</v>
      </c>
    </row>
    <row r="8" spans="2:7" ht="15.75" x14ac:dyDescent="0.25">
      <c r="C8" s="1033"/>
    </row>
    <row r="9" spans="2:7" ht="15.75" x14ac:dyDescent="0.25">
      <c r="C9" s="1033"/>
    </row>
    <row r="10" spans="2:7" x14ac:dyDescent="0.2">
      <c r="B10" s="622" t="s">
        <v>148</v>
      </c>
      <c r="C10" s="623"/>
      <c r="D10" s="623"/>
      <c r="E10" s="624"/>
    </row>
    <row r="11" spans="2:7" ht="15.75" customHeight="1" x14ac:dyDescent="0.2">
      <c r="B11" s="1034" t="s">
        <v>149</v>
      </c>
      <c r="C11" s="1035" t="s">
        <v>629</v>
      </c>
      <c r="D11" s="1036"/>
      <c r="E11" s="1037"/>
    </row>
    <row r="12" spans="2:7" x14ac:dyDescent="0.2">
      <c r="B12" s="1034"/>
      <c r="C12" s="1038"/>
      <c r="D12" s="1039"/>
      <c r="E12" s="1040"/>
    </row>
    <row r="13" spans="2:7" x14ac:dyDescent="0.2">
      <c r="B13" s="1034"/>
      <c r="C13" s="1034" t="s">
        <v>150</v>
      </c>
      <c r="D13" s="1034" t="s">
        <v>151</v>
      </c>
      <c r="E13" s="1034" t="s">
        <v>2</v>
      </c>
    </row>
    <row r="14" spans="2:7" x14ac:dyDescent="0.2">
      <c r="B14" s="561" t="s">
        <v>152</v>
      </c>
      <c r="C14" s="561">
        <v>34</v>
      </c>
      <c r="D14" s="561">
        <v>6.5</v>
      </c>
      <c r="E14" s="561">
        <v>20.100000000000001</v>
      </c>
    </row>
    <row r="15" spans="2:7" x14ac:dyDescent="0.2">
      <c r="B15" s="804" t="s">
        <v>153</v>
      </c>
      <c r="C15" s="717"/>
      <c r="D15" s="717"/>
      <c r="E15" s="718"/>
    </row>
    <row r="16" spans="2:7" x14ac:dyDescent="0.2">
      <c r="C16" s="11"/>
    </row>
    <row r="17" spans="2:17" ht="15.75" x14ac:dyDescent="0.25">
      <c r="C17" s="1033"/>
    </row>
    <row r="18" spans="2:17" x14ac:dyDescent="0.2">
      <c r="B18" s="622" t="s">
        <v>148</v>
      </c>
      <c r="C18" s="623"/>
      <c r="D18" s="623"/>
      <c r="E18" s="623"/>
      <c r="F18" s="623"/>
      <c r="G18" s="623"/>
      <c r="H18" s="623"/>
      <c r="I18" s="623"/>
      <c r="J18" s="623"/>
      <c r="K18" s="624"/>
    </row>
    <row r="19" spans="2:17" ht="12.75" customHeight="1" x14ac:dyDescent="0.2">
      <c r="B19" s="781"/>
      <c r="C19" s="1041" t="s">
        <v>693</v>
      </c>
      <c r="D19" s="1042"/>
      <c r="E19" s="1043"/>
      <c r="F19" s="1041" t="s">
        <v>154</v>
      </c>
      <c r="G19" s="1042"/>
      <c r="H19" s="1043"/>
      <c r="I19" s="1041" t="s">
        <v>694</v>
      </c>
      <c r="J19" s="1042"/>
      <c r="K19" s="1043"/>
    </row>
    <row r="20" spans="2:17" ht="12.75" customHeight="1" x14ac:dyDescent="0.2">
      <c r="B20" s="781"/>
      <c r="C20" s="1041" t="s">
        <v>695</v>
      </c>
      <c r="D20" s="1042"/>
      <c r="E20" s="1043"/>
      <c r="F20" s="781"/>
      <c r="G20" s="781"/>
      <c r="H20" s="781"/>
      <c r="I20" s="781"/>
      <c r="J20" s="781"/>
      <c r="K20" s="781"/>
    </row>
    <row r="21" spans="2:17" x14ac:dyDescent="0.2">
      <c r="B21" s="561"/>
      <c r="C21" s="561" t="s">
        <v>150</v>
      </c>
      <c r="D21" s="561" t="s">
        <v>151</v>
      </c>
      <c r="E21" s="561" t="s">
        <v>2</v>
      </c>
      <c r="F21" s="561" t="s">
        <v>150</v>
      </c>
      <c r="G21" s="561" t="s">
        <v>151</v>
      </c>
      <c r="H21" s="561" t="s">
        <v>2</v>
      </c>
      <c r="I21" s="561" t="s">
        <v>150</v>
      </c>
      <c r="J21" s="561" t="s">
        <v>151</v>
      </c>
      <c r="K21" s="561" t="s">
        <v>2</v>
      </c>
    </row>
    <row r="22" spans="2:17" x14ac:dyDescent="0.2">
      <c r="B22" s="561" t="s">
        <v>155</v>
      </c>
      <c r="C22" s="1044">
        <v>17.100000000000001</v>
      </c>
      <c r="D22" s="1044">
        <v>7.3</v>
      </c>
      <c r="E22" s="1044">
        <v>11.7</v>
      </c>
      <c r="F22" s="1044">
        <v>12.8</v>
      </c>
      <c r="G22" s="1044">
        <v>5.3</v>
      </c>
      <c r="H22" s="1044">
        <v>8.6999999999999993</v>
      </c>
      <c r="I22" s="1044">
        <v>1.7</v>
      </c>
      <c r="J22" s="1044">
        <v>0.6</v>
      </c>
      <c r="K22" s="1044">
        <v>1.1000000000000001</v>
      </c>
    </row>
    <row r="23" spans="2:17" x14ac:dyDescent="0.2">
      <c r="B23" s="696" t="s">
        <v>156</v>
      </c>
      <c r="C23" s="696"/>
      <c r="D23" s="696"/>
      <c r="E23" s="696"/>
      <c r="F23" s="696"/>
      <c r="G23" s="696"/>
      <c r="H23" s="696"/>
      <c r="I23" s="696"/>
      <c r="J23" s="696"/>
      <c r="K23" s="696"/>
    </row>
    <row r="29" spans="2:17" x14ac:dyDescent="0.2">
      <c r="B29" s="1045" t="s">
        <v>875</v>
      </c>
      <c r="C29" s="1046" t="s">
        <v>899</v>
      </c>
      <c r="D29" s="1047"/>
      <c r="E29" s="1047"/>
      <c r="F29" s="1048"/>
      <c r="I29" s="588"/>
      <c r="J29" s="583" t="s">
        <v>902</v>
      </c>
      <c r="K29" s="583" t="s">
        <v>903</v>
      </c>
      <c r="L29" s="583" t="s">
        <v>904</v>
      </c>
      <c r="N29" s="588"/>
      <c r="O29" s="583" t="s">
        <v>902</v>
      </c>
      <c r="P29" s="583" t="s">
        <v>903</v>
      </c>
      <c r="Q29" s="583" t="s">
        <v>904</v>
      </c>
    </row>
    <row r="30" spans="2:17" x14ac:dyDescent="0.2">
      <c r="B30" s="1049" t="s">
        <v>876</v>
      </c>
      <c r="C30" s="1050"/>
      <c r="D30" s="1050"/>
      <c r="E30" s="1050"/>
      <c r="F30" s="1051"/>
      <c r="I30" s="1052" t="s">
        <v>922</v>
      </c>
      <c r="J30" s="588"/>
      <c r="K30" s="588"/>
      <c r="L30" s="588"/>
      <c r="N30" s="1052" t="s">
        <v>931</v>
      </c>
      <c r="O30" s="618"/>
      <c r="P30" s="618"/>
      <c r="Q30" s="618"/>
    </row>
    <row r="31" spans="2:17" ht="38.25" x14ac:dyDescent="0.2">
      <c r="B31" s="1053" t="s">
        <v>877</v>
      </c>
      <c r="C31" s="1050"/>
      <c r="D31" s="1050"/>
      <c r="E31" s="1050"/>
      <c r="F31" s="1051"/>
      <c r="I31" s="545" t="s">
        <v>915</v>
      </c>
      <c r="J31" s="618">
        <v>13.2</v>
      </c>
      <c r="K31" s="618">
        <v>12.7</v>
      </c>
      <c r="L31" s="618">
        <v>13.4</v>
      </c>
      <c r="N31" s="584" t="s">
        <v>932</v>
      </c>
      <c r="O31" s="618">
        <v>28.5</v>
      </c>
      <c r="P31" s="618">
        <v>25.7</v>
      </c>
      <c r="Q31" s="618">
        <v>30.7</v>
      </c>
    </row>
    <row r="32" spans="2:17" ht="25.5" x14ac:dyDescent="0.2">
      <c r="B32" s="1053" t="s">
        <v>878</v>
      </c>
      <c r="C32" s="1050"/>
      <c r="D32" s="1050"/>
      <c r="E32" s="1050"/>
      <c r="F32" s="1051"/>
      <c r="I32" s="532" t="s">
        <v>905</v>
      </c>
      <c r="J32" s="618">
        <v>37.700000000000003</v>
      </c>
      <c r="K32" s="618">
        <v>39.1</v>
      </c>
      <c r="L32" s="618">
        <v>36.1</v>
      </c>
      <c r="N32" s="1054" t="s">
        <v>933</v>
      </c>
      <c r="O32" s="618">
        <v>28.8</v>
      </c>
      <c r="P32" s="618">
        <v>26.9</v>
      </c>
      <c r="Q32" s="618">
        <v>30.8</v>
      </c>
    </row>
    <row r="33" spans="2:17" ht="25.5" x14ac:dyDescent="0.2">
      <c r="B33" s="1053" t="s">
        <v>879</v>
      </c>
      <c r="C33" s="1050"/>
      <c r="D33" s="1050"/>
      <c r="E33" s="1050"/>
      <c r="F33" s="1051"/>
      <c r="I33" s="532" t="s">
        <v>906</v>
      </c>
      <c r="J33" s="618"/>
      <c r="K33" s="618"/>
      <c r="L33" s="618"/>
      <c r="N33" s="584" t="s">
        <v>934</v>
      </c>
      <c r="O33" s="618">
        <v>26.5</v>
      </c>
      <c r="P33" s="618">
        <v>24.1</v>
      </c>
      <c r="Q33" s="618">
        <v>28.7</v>
      </c>
    </row>
    <row r="34" spans="2:17" ht="38.25" x14ac:dyDescent="0.2">
      <c r="B34" s="1053" t="s">
        <v>880</v>
      </c>
      <c r="C34" s="1050"/>
      <c r="D34" s="1050"/>
      <c r="E34" s="1050"/>
      <c r="F34" s="1051"/>
      <c r="I34" s="1055" t="s">
        <v>914</v>
      </c>
      <c r="J34" s="618"/>
      <c r="K34" s="618"/>
      <c r="L34" s="618"/>
      <c r="N34" s="584" t="s">
        <v>935</v>
      </c>
      <c r="O34" s="618">
        <v>28.9</v>
      </c>
      <c r="P34" s="618">
        <v>28</v>
      </c>
      <c r="Q34" s="618">
        <v>29.8</v>
      </c>
    </row>
    <row r="35" spans="2:17" x14ac:dyDescent="0.2">
      <c r="B35" s="1049" t="s">
        <v>881</v>
      </c>
      <c r="C35" s="1050"/>
      <c r="D35" s="1050"/>
      <c r="E35" s="1050"/>
      <c r="F35" s="1051"/>
      <c r="I35" s="532" t="s">
        <v>907</v>
      </c>
      <c r="J35" s="618">
        <v>12.2</v>
      </c>
      <c r="K35" s="618">
        <v>11.1</v>
      </c>
      <c r="L35" s="618">
        <v>13</v>
      </c>
      <c r="N35" s="1056" t="s">
        <v>937</v>
      </c>
      <c r="O35" s="618"/>
      <c r="P35" s="618"/>
      <c r="Q35" s="618"/>
    </row>
    <row r="36" spans="2:17" ht="38.25" x14ac:dyDescent="0.2">
      <c r="B36" s="1053" t="s">
        <v>882</v>
      </c>
      <c r="C36" s="1050"/>
      <c r="D36" s="1050"/>
      <c r="E36" s="1050"/>
      <c r="F36" s="1051"/>
      <c r="I36" s="532" t="s">
        <v>908</v>
      </c>
      <c r="J36" s="618">
        <v>8.1</v>
      </c>
      <c r="K36" s="618">
        <v>8.8000000000000007</v>
      </c>
      <c r="L36" s="618">
        <v>7.3</v>
      </c>
      <c r="N36" s="201" t="s">
        <v>938</v>
      </c>
      <c r="O36" s="618">
        <v>33.700000000000003</v>
      </c>
      <c r="P36" s="618" t="s">
        <v>936</v>
      </c>
      <c r="Q36" s="618" t="s">
        <v>936</v>
      </c>
    </row>
    <row r="37" spans="2:17" ht="38.25" x14ac:dyDescent="0.2">
      <c r="B37" s="1049" t="s">
        <v>883</v>
      </c>
      <c r="C37" s="1050"/>
      <c r="D37" s="1050"/>
      <c r="E37" s="1050"/>
      <c r="F37" s="1051"/>
      <c r="I37" s="532" t="s">
        <v>909</v>
      </c>
      <c r="J37" s="618">
        <v>1.2</v>
      </c>
      <c r="K37" s="618">
        <v>1.7</v>
      </c>
      <c r="L37" s="618">
        <v>0.4</v>
      </c>
      <c r="N37" s="201" t="s">
        <v>939</v>
      </c>
      <c r="O37" s="618">
        <v>66.400000000000006</v>
      </c>
      <c r="P37" s="618" t="s">
        <v>936</v>
      </c>
      <c r="Q37" s="618" t="s">
        <v>936</v>
      </c>
    </row>
    <row r="38" spans="2:17" ht="38.25" x14ac:dyDescent="0.2">
      <c r="B38" s="1053" t="s">
        <v>884</v>
      </c>
      <c r="C38" s="1057"/>
      <c r="D38" s="1057"/>
      <c r="E38" s="1057"/>
      <c r="F38" s="1058"/>
      <c r="I38" s="532" t="s">
        <v>910</v>
      </c>
      <c r="J38" s="618">
        <v>8.1</v>
      </c>
      <c r="K38" s="618">
        <v>6.2</v>
      </c>
      <c r="L38" s="618">
        <v>9.5</v>
      </c>
      <c r="N38" s="201" t="s">
        <v>940</v>
      </c>
      <c r="O38" s="618">
        <v>28.5</v>
      </c>
      <c r="P38" s="618" t="s">
        <v>936</v>
      </c>
      <c r="Q38" s="618" t="s">
        <v>936</v>
      </c>
    </row>
    <row r="39" spans="2:17" ht="38.25" x14ac:dyDescent="0.2">
      <c r="B39" s="1053" t="s">
        <v>885</v>
      </c>
      <c r="I39" s="532" t="s">
        <v>911</v>
      </c>
      <c r="J39" s="618">
        <v>35.5</v>
      </c>
      <c r="K39" s="618">
        <v>36.299999999999997</v>
      </c>
      <c r="L39" s="618">
        <v>34.5</v>
      </c>
      <c r="N39" s="1059" t="s">
        <v>941</v>
      </c>
      <c r="O39" s="618"/>
      <c r="P39" s="618"/>
      <c r="Q39" s="618"/>
    </row>
    <row r="40" spans="2:17" ht="25.5" x14ac:dyDescent="0.2">
      <c r="B40" s="1049" t="s">
        <v>886</v>
      </c>
      <c r="C40" s="1046" t="s">
        <v>900</v>
      </c>
      <c r="D40" s="1046"/>
      <c r="E40" s="1046"/>
      <c r="F40" s="1060"/>
      <c r="I40" s="532" t="s">
        <v>912</v>
      </c>
      <c r="J40" s="618">
        <v>28.1</v>
      </c>
      <c r="K40" s="618">
        <v>28.2</v>
      </c>
      <c r="L40" s="618">
        <v>28.1</v>
      </c>
      <c r="N40" s="545" t="s">
        <v>942</v>
      </c>
      <c r="O40" s="618">
        <v>22.2</v>
      </c>
      <c r="P40" s="618">
        <v>25.1</v>
      </c>
      <c r="Q40" s="618">
        <v>19.7</v>
      </c>
    </row>
    <row r="41" spans="2:17" ht="26.25" customHeight="1" x14ac:dyDescent="0.2">
      <c r="B41" s="1053" t="s">
        <v>887</v>
      </c>
      <c r="C41" s="1061"/>
      <c r="D41" s="1061"/>
      <c r="E41" s="1061"/>
      <c r="F41" s="1062"/>
      <c r="I41" s="532" t="s">
        <v>913</v>
      </c>
      <c r="J41" s="618">
        <v>21.7</v>
      </c>
      <c r="K41" s="618">
        <v>20.9</v>
      </c>
      <c r="L41" s="618">
        <v>22.1</v>
      </c>
      <c r="N41" s="201" t="s">
        <v>943</v>
      </c>
      <c r="O41" s="618">
        <v>61.5</v>
      </c>
      <c r="P41" s="618">
        <v>58.8</v>
      </c>
      <c r="Q41" s="618">
        <v>63.9</v>
      </c>
    </row>
    <row r="42" spans="2:17" ht="38.25" x14ac:dyDescent="0.2">
      <c r="B42" s="1053" t="s">
        <v>888</v>
      </c>
      <c r="C42" s="1061"/>
      <c r="D42" s="1061"/>
      <c r="E42" s="1061"/>
      <c r="F42" s="1062"/>
      <c r="I42" s="1055" t="s">
        <v>916</v>
      </c>
      <c r="J42" s="618"/>
      <c r="K42" s="618"/>
      <c r="L42" s="618"/>
      <c r="N42" s="201" t="s">
        <v>944</v>
      </c>
      <c r="O42" s="618">
        <v>13</v>
      </c>
      <c r="P42" s="618">
        <v>15.9</v>
      </c>
      <c r="Q42" s="618" t="s">
        <v>958</v>
      </c>
    </row>
    <row r="43" spans="2:17" ht="54.75" customHeight="1" x14ac:dyDescent="0.2">
      <c r="B43" s="1049" t="s">
        <v>889</v>
      </c>
      <c r="C43" s="1061"/>
      <c r="D43" s="1061"/>
      <c r="E43" s="1061"/>
      <c r="F43" s="1062"/>
      <c r="I43" s="532" t="s">
        <v>917</v>
      </c>
      <c r="J43" s="618">
        <v>2.5</v>
      </c>
      <c r="K43" s="618">
        <v>2.7</v>
      </c>
      <c r="L43" s="618">
        <v>2</v>
      </c>
      <c r="N43" s="201" t="s">
        <v>945</v>
      </c>
      <c r="O43" s="618">
        <v>12.3</v>
      </c>
      <c r="P43" s="618">
        <v>13</v>
      </c>
      <c r="Q43" s="618">
        <v>11.9</v>
      </c>
    </row>
    <row r="44" spans="2:17" ht="38.25" x14ac:dyDescent="0.2">
      <c r="B44" s="1053" t="s">
        <v>890</v>
      </c>
      <c r="C44" s="1061"/>
      <c r="D44" s="1061"/>
      <c r="E44" s="1061"/>
      <c r="F44" s="1062"/>
      <c r="I44" s="532" t="s">
        <v>918</v>
      </c>
      <c r="J44" s="618">
        <v>6.8</v>
      </c>
      <c r="K44" s="618">
        <v>8.3000000000000007</v>
      </c>
      <c r="L44" s="618">
        <v>5.2</v>
      </c>
      <c r="N44" s="201" t="s">
        <v>946</v>
      </c>
      <c r="O44" s="618">
        <v>33.4</v>
      </c>
      <c r="P44" s="618">
        <v>32.799999999999997</v>
      </c>
      <c r="Q44" s="618">
        <v>33.799999999999997</v>
      </c>
    </row>
    <row r="45" spans="2:17" ht="51" x14ac:dyDescent="0.2">
      <c r="B45" s="1053" t="s">
        <v>891</v>
      </c>
      <c r="C45" s="1063"/>
      <c r="D45" s="1063"/>
      <c r="E45" s="1063"/>
      <c r="F45" s="1064"/>
      <c r="I45" s="1055" t="s">
        <v>919</v>
      </c>
      <c r="J45" s="618"/>
      <c r="K45" s="618"/>
      <c r="L45" s="618"/>
      <c r="N45" s="545" t="s">
        <v>947</v>
      </c>
      <c r="O45" s="618"/>
      <c r="P45" s="618"/>
      <c r="Q45" s="618"/>
    </row>
    <row r="46" spans="2:17" ht="25.5" x14ac:dyDescent="0.2">
      <c r="B46" s="1049" t="s">
        <v>892</v>
      </c>
      <c r="C46" s="1065"/>
      <c r="D46" s="1065"/>
      <c r="E46" s="1065"/>
      <c r="F46" s="1065"/>
      <c r="I46" s="201" t="s">
        <v>920</v>
      </c>
      <c r="J46" s="618">
        <v>20.3</v>
      </c>
      <c r="K46" s="618">
        <v>20</v>
      </c>
      <c r="L46" s="618">
        <v>20.3</v>
      </c>
      <c r="N46" s="201" t="s">
        <v>948</v>
      </c>
      <c r="O46" s="618">
        <v>33.4</v>
      </c>
      <c r="P46" s="618">
        <v>32.799999999999997</v>
      </c>
      <c r="Q46" s="618">
        <v>33.799999999999997</v>
      </c>
    </row>
    <row r="47" spans="2:17" ht="38.25" x14ac:dyDescent="0.2">
      <c r="B47" s="1053" t="s">
        <v>893</v>
      </c>
      <c r="C47" s="1066" t="s">
        <v>901</v>
      </c>
      <c r="D47" s="1046"/>
      <c r="E47" s="1046"/>
      <c r="F47" s="1060"/>
      <c r="I47" s="201" t="s">
        <v>921</v>
      </c>
      <c r="J47" s="618">
        <v>18.2</v>
      </c>
      <c r="K47" s="618">
        <v>21.7</v>
      </c>
      <c r="L47" s="618" t="s">
        <v>962</v>
      </c>
      <c r="N47" s="201" t="s">
        <v>949</v>
      </c>
      <c r="O47" s="618">
        <v>25.4</v>
      </c>
      <c r="P47" s="618">
        <v>26.8</v>
      </c>
      <c r="Q47" s="618">
        <v>24</v>
      </c>
    </row>
    <row r="48" spans="2:17" ht="25.5" customHeight="1" x14ac:dyDescent="0.2">
      <c r="B48" s="1053" t="s">
        <v>894</v>
      </c>
      <c r="C48" s="1067"/>
      <c r="D48" s="1061"/>
      <c r="E48" s="1061"/>
      <c r="F48" s="1062"/>
      <c r="I48" s="1056" t="s">
        <v>923</v>
      </c>
      <c r="J48" s="618"/>
      <c r="K48" s="618"/>
      <c r="L48" s="618"/>
      <c r="N48" s="201" t="s">
        <v>950</v>
      </c>
      <c r="O48" s="618">
        <v>40</v>
      </c>
      <c r="P48" s="618" t="s">
        <v>936</v>
      </c>
      <c r="Q48" s="618">
        <v>48.8</v>
      </c>
    </row>
    <row r="49" spans="2:17" ht="38.25" x14ac:dyDescent="0.2">
      <c r="B49" s="1053" t="s">
        <v>895</v>
      </c>
      <c r="C49" s="1067"/>
      <c r="D49" s="1061"/>
      <c r="E49" s="1061"/>
      <c r="F49" s="1062"/>
      <c r="I49" s="532" t="s">
        <v>924</v>
      </c>
      <c r="J49" s="618">
        <v>8.8000000000000007</v>
      </c>
      <c r="K49" s="618">
        <v>9.4</v>
      </c>
      <c r="L49" s="618">
        <v>8.3000000000000007</v>
      </c>
      <c r="N49" s="201" t="s">
        <v>951</v>
      </c>
      <c r="O49" s="618">
        <v>40.5</v>
      </c>
      <c r="P49" s="618">
        <v>41.9</v>
      </c>
      <c r="Q49" s="618">
        <v>39.4</v>
      </c>
    </row>
    <row r="50" spans="2:17" x14ac:dyDescent="0.2">
      <c r="B50" s="1049" t="s">
        <v>896</v>
      </c>
      <c r="C50" s="1067"/>
      <c r="D50" s="1061"/>
      <c r="E50" s="1061"/>
      <c r="F50" s="1062"/>
      <c r="I50" s="532" t="s">
        <v>925</v>
      </c>
      <c r="J50" s="618">
        <v>23</v>
      </c>
      <c r="K50" s="618">
        <v>25</v>
      </c>
      <c r="L50" s="618">
        <v>21.1</v>
      </c>
      <c r="N50" s="1059" t="s">
        <v>952</v>
      </c>
      <c r="O50" s="618"/>
      <c r="P50" s="618"/>
      <c r="Q50" s="618"/>
    </row>
    <row r="51" spans="2:17" ht="38.25" x14ac:dyDescent="0.2">
      <c r="B51" s="1053" t="s">
        <v>897</v>
      </c>
      <c r="C51" s="1067"/>
      <c r="D51" s="1061"/>
      <c r="E51" s="1061"/>
      <c r="F51" s="1062"/>
      <c r="I51" s="1056" t="s">
        <v>926</v>
      </c>
      <c r="J51" s="618"/>
      <c r="K51" s="618"/>
      <c r="L51" s="618"/>
      <c r="N51" s="201" t="s">
        <v>953</v>
      </c>
      <c r="O51" s="618">
        <v>25.2</v>
      </c>
      <c r="P51" s="618">
        <v>23.8</v>
      </c>
      <c r="Q51" s="618">
        <v>26.5</v>
      </c>
    </row>
    <row r="52" spans="2:17" ht="51" x14ac:dyDescent="0.2">
      <c r="B52" s="1068" t="s">
        <v>898</v>
      </c>
      <c r="C52" s="1069"/>
      <c r="D52" s="1063"/>
      <c r="E52" s="1063"/>
      <c r="F52" s="1064"/>
      <c r="I52" s="201" t="s">
        <v>927</v>
      </c>
      <c r="J52" s="618">
        <v>58.7</v>
      </c>
      <c r="K52" s="618" t="s">
        <v>936</v>
      </c>
      <c r="L52" s="618">
        <v>47.5</v>
      </c>
      <c r="N52" s="201" t="s">
        <v>954</v>
      </c>
      <c r="O52" s="618">
        <v>39.799999999999997</v>
      </c>
      <c r="P52" s="618">
        <v>37.5</v>
      </c>
      <c r="Q52" s="618">
        <v>42.4</v>
      </c>
    </row>
    <row r="53" spans="2:17" ht="38.25" x14ac:dyDescent="0.2">
      <c r="B53" s="834" t="s">
        <v>959</v>
      </c>
      <c r="I53" s="201" t="s">
        <v>928</v>
      </c>
      <c r="J53" s="618">
        <v>44.7</v>
      </c>
      <c r="K53" s="618" t="s">
        <v>936</v>
      </c>
      <c r="L53" s="618" t="s">
        <v>936</v>
      </c>
      <c r="N53" s="201" t="s">
        <v>955</v>
      </c>
      <c r="O53" s="618">
        <v>41.5</v>
      </c>
      <c r="P53" s="618">
        <v>41.3</v>
      </c>
      <c r="Q53" s="618">
        <v>42.1</v>
      </c>
    </row>
    <row r="54" spans="2:17" ht="38.25" x14ac:dyDescent="0.2">
      <c r="I54" s="201" t="s">
        <v>929</v>
      </c>
      <c r="J54" s="618">
        <v>59.6</v>
      </c>
      <c r="K54" s="618" t="s">
        <v>936</v>
      </c>
      <c r="L54" s="618">
        <v>53.5</v>
      </c>
      <c r="N54" s="201" t="s">
        <v>956</v>
      </c>
      <c r="O54" s="618">
        <v>37.1</v>
      </c>
      <c r="P54" s="618">
        <v>36.6</v>
      </c>
      <c r="Q54" s="618">
        <v>37.799999999999997</v>
      </c>
    </row>
    <row r="55" spans="2:17" ht="38.25" x14ac:dyDescent="0.2">
      <c r="I55" s="201" t="s">
        <v>930</v>
      </c>
      <c r="J55" s="618">
        <v>25.8</v>
      </c>
      <c r="K55" s="618" t="s">
        <v>936</v>
      </c>
      <c r="L55" s="618">
        <v>23.4</v>
      </c>
      <c r="N55" s="201" t="s">
        <v>957</v>
      </c>
      <c r="O55" s="618">
        <v>28.5</v>
      </c>
      <c r="P55" s="618">
        <v>31</v>
      </c>
      <c r="Q55" s="618">
        <v>26.3</v>
      </c>
    </row>
    <row r="56" spans="2:17" x14ac:dyDescent="0.2">
      <c r="I56" s="834" t="s">
        <v>959</v>
      </c>
      <c r="N56" s="834" t="s">
        <v>959</v>
      </c>
    </row>
    <row r="57" spans="2:17" x14ac:dyDescent="0.2">
      <c r="I57" s="679" t="s">
        <v>960</v>
      </c>
      <c r="N57" s="679" t="s">
        <v>960</v>
      </c>
    </row>
    <row r="58" spans="2:17" x14ac:dyDescent="0.2">
      <c r="I58" s="679" t="s">
        <v>961</v>
      </c>
      <c r="N58" s="679" t="s">
        <v>961</v>
      </c>
    </row>
  </sheetData>
  <mergeCells count="12">
    <mergeCell ref="C29:F38"/>
    <mergeCell ref="C40:F45"/>
    <mergeCell ref="C47:F52"/>
    <mergeCell ref="C19:E19"/>
    <mergeCell ref="F19:H19"/>
    <mergeCell ref="I19:K19"/>
    <mergeCell ref="C20:E20"/>
    <mergeCell ref="B18:K18"/>
    <mergeCell ref="B10:E10"/>
    <mergeCell ref="B5:E5"/>
    <mergeCell ref="B3:G3"/>
    <mergeCell ref="B2:G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Z150"/>
  <sheetViews>
    <sheetView workbookViewId="0">
      <selection activeCell="M41" sqref="M41"/>
    </sheetView>
  </sheetViews>
  <sheetFormatPr defaultRowHeight="12.75" x14ac:dyDescent="0.2"/>
  <cols>
    <col min="2" max="2" width="22.33203125" customWidth="1"/>
    <col min="7" max="7" width="3.6640625" customWidth="1"/>
    <col min="15" max="15" width="11.33203125" customWidth="1"/>
  </cols>
  <sheetData>
    <row r="2" spans="2:15" ht="32.25" customHeight="1" x14ac:dyDescent="0.25">
      <c r="B2" s="1070" t="s">
        <v>39</v>
      </c>
      <c r="C2" s="1071"/>
      <c r="D2" s="1071"/>
      <c r="E2" s="1071"/>
      <c r="F2" s="1071"/>
      <c r="G2" s="1071"/>
      <c r="H2" s="1071"/>
      <c r="I2" s="1071"/>
      <c r="J2" s="1071"/>
      <c r="K2" s="1072"/>
    </row>
    <row r="3" spans="2:15" ht="192.75" customHeight="1" x14ac:dyDescent="0.2">
      <c r="B3" s="477" t="s">
        <v>696</v>
      </c>
      <c r="C3" s="478"/>
      <c r="D3" s="478"/>
      <c r="E3" s="478"/>
      <c r="F3" s="478"/>
      <c r="G3" s="478"/>
      <c r="H3" s="478"/>
      <c r="I3" s="478"/>
      <c r="J3" s="478"/>
      <c r="K3" s="479"/>
    </row>
    <row r="5" spans="2:15" ht="15.75" customHeight="1" x14ac:dyDescent="0.2">
      <c r="B5" s="401" t="s">
        <v>697</v>
      </c>
      <c r="C5" s="402"/>
      <c r="D5" s="402"/>
      <c r="E5" s="402"/>
      <c r="F5" s="402"/>
      <c r="G5" s="402"/>
      <c r="H5" s="402"/>
      <c r="I5" s="402"/>
      <c r="J5" s="402"/>
      <c r="K5" s="403"/>
    </row>
    <row r="6" spans="2:15" x14ac:dyDescent="0.2">
      <c r="B6" s="483" t="s">
        <v>393</v>
      </c>
      <c r="C6" s="484"/>
      <c r="D6" s="484"/>
      <c r="E6" s="484"/>
      <c r="F6" s="484"/>
      <c r="G6" s="484"/>
      <c r="H6" s="484"/>
      <c r="I6" s="484"/>
      <c r="J6" s="484"/>
      <c r="K6" s="485"/>
    </row>
    <row r="7" spans="2:15" ht="30" customHeight="1" x14ac:dyDescent="0.2">
      <c r="B7" s="378" t="s">
        <v>394</v>
      </c>
      <c r="C7" s="379"/>
      <c r="D7" s="379"/>
      <c r="E7" s="379"/>
      <c r="F7" s="379"/>
      <c r="G7" s="379"/>
      <c r="H7" s="379"/>
      <c r="I7" s="379"/>
      <c r="J7" s="379"/>
      <c r="K7" s="486"/>
      <c r="O7" s="4"/>
    </row>
    <row r="8" spans="2:15" x14ac:dyDescent="0.2">
      <c r="B8" s="424"/>
      <c r="C8" s="487" t="s">
        <v>395</v>
      </c>
      <c r="D8" s="487"/>
      <c r="E8" s="487"/>
      <c r="F8" s="487"/>
      <c r="G8" s="139"/>
      <c r="H8" s="487" t="s">
        <v>396</v>
      </c>
      <c r="I8" s="487"/>
      <c r="J8" s="487"/>
      <c r="K8" s="488"/>
    </row>
    <row r="9" spans="2:15" ht="11.25" customHeight="1" x14ac:dyDescent="0.2">
      <c r="B9" s="424"/>
      <c r="C9" s="489" t="s">
        <v>397</v>
      </c>
      <c r="D9" s="489"/>
      <c r="E9" s="489"/>
      <c r="F9" s="490" t="s">
        <v>398</v>
      </c>
      <c r="G9" s="140"/>
      <c r="H9" s="489" t="s">
        <v>397</v>
      </c>
      <c r="I9" s="489"/>
      <c r="J9" s="489"/>
      <c r="K9" s="491" t="s">
        <v>399</v>
      </c>
    </row>
    <row r="10" spans="2:15" ht="45" x14ac:dyDescent="0.2">
      <c r="B10" s="424"/>
      <c r="C10" s="141" t="s">
        <v>400</v>
      </c>
      <c r="D10" s="141" t="s">
        <v>401</v>
      </c>
      <c r="E10" s="141" t="s">
        <v>402</v>
      </c>
      <c r="F10" s="490"/>
      <c r="G10" s="142"/>
      <c r="H10" s="141" t="s">
        <v>400</v>
      </c>
      <c r="I10" s="141" t="s">
        <v>401</v>
      </c>
      <c r="J10" s="141" t="s">
        <v>402</v>
      </c>
      <c r="K10" s="491"/>
    </row>
    <row r="11" spans="2:15" x14ac:dyDescent="0.2">
      <c r="B11" s="143"/>
      <c r="C11" s="144"/>
      <c r="D11" s="144"/>
      <c r="E11" s="144"/>
      <c r="F11" s="144"/>
      <c r="G11" s="144"/>
      <c r="H11" s="145"/>
      <c r="I11" s="145"/>
      <c r="J11" s="146"/>
      <c r="K11" s="147"/>
    </row>
    <row r="12" spans="2:15" x14ac:dyDescent="0.2">
      <c r="B12" s="148" t="s">
        <v>403</v>
      </c>
      <c r="C12" s="149"/>
      <c r="D12" s="149"/>
      <c r="E12" s="149"/>
      <c r="F12" s="149"/>
      <c r="G12" s="149"/>
      <c r="H12" s="150"/>
      <c r="I12" s="150"/>
      <c r="J12" s="151"/>
      <c r="K12" s="152"/>
    </row>
    <row r="13" spans="2:15" x14ac:dyDescent="0.2">
      <c r="B13" s="153" t="s">
        <v>404</v>
      </c>
      <c r="C13" s="154">
        <v>59.850281856093908</v>
      </c>
      <c r="D13" s="155">
        <v>11.41002959096671</v>
      </c>
      <c r="E13" s="155">
        <v>71.26031144706063</v>
      </c>
      <c r="F13" s="156">
        <v>71.260311447060644</v>
      </c>
      <c r="G13" s="134"/>
      <c r="H13" s="157">
        <v>55.900488645512652</v>
      </c>
      <c r="I13" s="158">
        <v>12.474467240664467</v>
      </c>
      <c r="J13" s="158">
        <v>68.374955886177005</v>
      </c>
      <c r="K13" s="159">
        <v>68.058215734320385</v>
      </c>
    </row>
    <row r="14" spans="2:15" x14ac:dyDescent="0.2">
      <c r="B14" s="153" t="s">
        <v>405</v>
      </c>
      <c r="C14" s="160">
        <v>75.846762682294226</v>
      </c>
      <c r="D14" s="161">
        <v>9.4658320193744565</v>
      </c>
      <c r="E14" s="161">
        <v>85.312594701668559</v>
      </c>
      <c r="F14" s="162">
        <v>84.897788465706242</v>
      </c>
      <c r="G14" s="134"/>
      <c r="H14" s="163">
        <v>70.482953693537524</v>
      </c>
      <c r="I14" s="164">
        <v>10.692805448288333</v>
      </c>
      <c r="J14" s="164">
        <v>81.175759141825836</v>
      </c>
      <c r="K14" s="165">
        <v>80.859762700697942</v>
      </c>
    </row>
    <row r="15" spans="2:15" x14ac:dyDescent="0.2">
      <c r="B15" s="153" t="s">
        <v>406</v>
      </c>
      <c r="C15" s="160">
        <v>74.787896831955891</v>
      </c>
      <c r="D15" s="161">
        <v>10.306930052038561</v>
      </c>
      <c r="E15" s="161">
        <v>85.094826883994344</v>
      </c>
      <c r="F15" s="162">
        <v>83.864755375156221</v>
      </c>
      <c r="G15" s="134"/>
      <c r="H15" s="163">
        <v>71.768586946629284</v>
      </c>
      <c r="I15" s="164">
        <v>11.573612832157636</v>
      </c>
      <c r="J15" s="164">
        <v>83.342199778786906</v>
      </c>
      <c r="K15" s="165">
        <v>82.687380417665338</v>
      </c>
    </row>
    <row r="16" spans="2:15" x14ac:dyDescent="0.2">
      <c r="B16" s="153" t="s">
        <v>407</v>
      </c>
      <c r="C16" s="160">
        <v>62.719542567200726</v>
      </c>
      <c r="D16" s="161">
        <v>6.7230310195450205</v>
      </c>
      <c r="E16" s="161">
        <v>69.442573586745766</v>
      </c>
      <c r="F16" s="162">
        <v>65.014810372859998</v>
      </c>
      <c r="G16" s="134"/>
      <c r="H16" s="163">
        <v>69.301410516076999</v>
      </c>
      <c r="I16" s="164">
        <v>9.0814434496188081</v>
      </c>
      <c r="J16" s="164">
        <v>78.382853965695787</v>
      </c>
      <c r="K16" s="165">
        <v>74.14964351766352</v>
      </c>
    </row>
    <row r="17" spans="2:11" x14ac:dyDescent="0.2">
      <c r="B17" s="153" t="s">
        <v>408</v>
      </c>
      <c r="C17" s="166" t="s">
        <v>409</v>
      </c>
      <c r="D17" s="167" t="s">
        <v>409</v>
      </c>
      <c r="E17" s="167" t="s">
        <v>409</v>
      </c>
      <c r="F17" s="168" t="s">
        <v>409</v>
      </c>
      <c r="G17" s="134"/>
      <c r="H17" s="163">
        <v>52.359902168107297</v>
      </c>
      <c r="I17" s="164">
        <v>6.8352862173827749</v>
      </c>
      <c r="J17" s="164">
        <v>59.195188385490063</v>
      </c>
      <c r="K17" s="165">
        <v>55.901880007748453</v>
      </c>
    </row>
    <row r="18" spans="2:11" ht="22.5" x14ac:dyDescent="0.2">
      <c r="B18" s="153" t="s">
        <v>410</v>
      </c>
      <c r="C18" s="169" t="s">
        <v>409</v>
      </c>
      <c r="D18" s="170" t="s">
        <v>409</v>
      </c>
      <c r="E18" s="170" t="s">
        <v>409</v>
      </c>
      <c r="F18" s="171" t="s">
        <v>409</v>
      </c>
      <c r="G18" s="134"/>
      <c r="H18" s="163">
        <v>50.943353906472922</v>
      </c>
      <c r="I18" s="164">
        <v>6.7059425366203778</v>
      </c>
      <c r="J18" s="164">
        <v>57.64929644309332</v>
      </c>
      <c r="K18" s="165">
        <v>37.269345473771338</v>
      </c>
    </row>
    <row r="19" spans="2:11" ht="22.5" x14ac:dyDescent="0.2">
      <c r="B19" s="153" t="s">
        <v>411</v>
      </c>
      <c r="C19" s="172">
        <v>70.302361523179854</v>
      </c>
      <c r="D19" s="173">
        <v>9.7257745294673423</v>
      </c>
      <c r="E19" s="173">
        <v>80.028136052647142</v>
      </c>
      <c r="F19" s="174">
        <v>79.556642093732378</v>
      </c>
      <c r="G19" s="134"/>
      <c r="H19" s="163">
        <v>66.14160475372249</v>
      </c>
      <c r="I19" s="164">
        <v>8.270406512143774</v>
      </c>
      <c r="J19" s="164">
        <v>74.412011265866283</v>
      </c>
      <c r="K19" s="165">
        <v>73.749837888674392</v>
      </c>
    </row>
    <row r="20" spans="2:11" ht="22.5" x14ac:dyDescent="0.2">
      <c r="B20" s="153" t="s">
        <v>412</v>
      </c>
      <c r="C20" s="172">
        <v>69.652597264203663</v>
      </c>
      <c r="D20" s="173">
        <v>8.7609006265125267</v>
      </c>
      <c r="E20" s="173">
        <v>78.413497890716144</v>
      </c>
      <c r="F20" s="174">
        <v>77.509546553278184</v>
      </c>
      <c r="G20" s="134"/>
      <c r="H20" s="163">
        <v>65.815035599389532</v>
      </c>
      <c r="I20" s="164">
        <v>7.2400153689509548</v>
      </c>
      <c r="J20" s="164">
        <v>73.05505096834051</v>
      </c>
      <c r="K20" s="165">
        <v>72.326515576983056</v>
      </c>
    </row>
    <row r="21" spans="2:11" ht="22.5" x14ac:dyDescent="0.2">
      <c r="B21" s="153" t="s">
        <v>413</v>
      </c>
      <c r="C21" s="172">
        <v>66.606172784815087</v>
      </c>
      <c r="D21" s="173">
        <v>7.3025974326836227</v>
      </c>
      <c r="E21" s="173">
        <v>73.908770217498699</v>
      </c>
      <c r="F21" s="174">
        <v>69.963984926142828</v>
      </c>
      <c r="G21" s="134"/>
      <c r="H21" s="163">
        <v>65.240942713495357</v>
      </c>
      <c r="I21" s="164">
        <v>5.9875656908592703</v>
      </c>
      <c r="J21" s="164">
        <v>71.228508404354685</v>
      </c>
      <c r="K21" s="165">
        <v>66.887290251976751</v>
      </c>
    </row>
    <row r="22" spans="2:11" x14ac:dyDescent="0.2">
      <c r="B22" s="153" t="s">
        <v>414</v>
      </c>
      <c r="C22" s="169" t="s">
        <v>409</v>
      </c>
      <c r="D22" s="170" t="s">
        <v>409</v>
      </c>
      <c r="E22" s="170" t="s">
        <v>409</v>
      </c>
      <c r="F22" s="171" t="s">
        <v>409</v>
      </c>
      <c r="G22" s="134"/>
      <c r="H22" s="163">
        <v>46.101419502097777</v>
      </c>
      <c r="I22" s="164">
        <v>6.720497303077182</v>
      </c>
      <c r="J22" s="164">
        <v>52.821916805174958</v>
      </c>
      <c r="K22" s="165">
        <v>49.591753662452696</v>
      </c>
    </row>
    <row r="23" spans="2:11" x14ac:dyDescent="0.2">
      <c r="B23" s="153" t="s">
        <v>415</v>
      </c>
      <c r="C23" s="169" t="s">
        <v>409</v>
      </c>
      <c r="D23" s="170" t="s">
        <v>409</v>
      </c>
      <c r="E23" s="170" t="s">
        <v>409</v>
      </c>
      <c r="F23" s="171" t="s">
        <v>409</v>
      </c>
      <c r="G23" s="134"/>
      <c r="H23" s="163">
        <v>61.005761554392514</v>
      </c>
      <c r="I23" s="164">
        <v>7.2373013828196875</v>
      </c>
      <c r="J23" s="164">
        <v>68.243062937212187</v>
      </c>
      <c r="K23" s="165">
        <v>66.322530851593669</v>
      </c>
    </row>
    <row r="24" spans="2:11" x14ac:dyDescent="0.2">
      <c r="B24" s="153" t="s">
        <v>416</v>
      </c>
      <c r="C24" s="169" t="s">
        <v>409</v>
      </c>
      <c r="D24" s="170" t="s">
        <v>409</v>
      </c>
      <c r="E24" s="170" t="s">
        <v>409</v>
      </c>
      <c r="F24" s="171" t="s">
        <v>409</v>
      </c>
      <c r="G24" s="134"/>
      <c r="H24" s="163">
        <v>68.148105247155058</v>
      </c>
      <c r="I24" s="164">
        <v>7.5479520164787717</v>
      </c>
      <c r="J24" s="164">
        <v>75.696057263633875</v>
      </c>
      <c r="K24" s="165">
        <v>73.814031770518341</v>
      </c>
    </row>
    <row r="25" spans="2:11" x14ac:dyDescent="0.2">
      <c r="B25" s="153" t="s">
        <v>417</v>
      </c>
      <c r="C25" s="169" t="s">
        <v>409</v>
      </c>
      <c r="D25" s="170" t="s">
        <v>409</v>
      </c>
      <c r="E25" s="170" t="s">
        <v>409</v>
      </c>
      <c r="F25" s="171" t="s">
        <v>409</v>
      </c>
      <c r="G25" s="134"/>
      <c r="H25" s="163">
        <v>51.841209771356056</v>
      </c>
      <c r="I25" s="164">
        <v>6.4219808325364323</v>
      </c>
      <c r="J25" s="164">
        <v>58.263190603892504</v>
      </c>
      <c r="K25" s="165">
        <v>54.183336370539699</v>
      </c>
    </row>
    <row r="26" spans="2:11" x14ac:dyDescent="0.2">
      <c r="B26" s="88"/>
      <c r="C26" s="134"/>
      <c r="D26" s="134"/>
      <c r="E26" s="134"/>
      <c r="F26" s="134"/>
      <c r="G26" s="134"/>
      <c r="H26" s="175"/>
      <c r="I26" s="175"/>
      <c r="J26" s="175"/>
      <c r="K26" s="176"/>
    </row>
    <row r="27" spans="2:11" x14ac:dyDescent="0.2">
      <c r="B27" s="177" t="s">
        <v>418</v>
      </c>
      <c r="C27" s="178" t="s">
        <v>409</v>
      </c>
      <c r="D27" s="179" t="s">
        <v>409</v>
      </c>
      <c r="E27" s="179" t="s">
        <v>409</v>
      </c>
      <c r="F27" s="180" t="s">
        <v>409</v>
      </c>
      <c r="G27" s="134"/>
      <c r="H27" s="163">
        <v>25.469129808538582</v>
      </c>
      <c r="I27" s="164">
        <v>2.470950262541237</v>
      </c>
      <c r="J27" s="164">
        <v>27.940080071079834</v>
      </c>
      <c r="K27" s="165">
        <v>23.613095337678477</v>
      </c>
    </row>
    <row r="28" spans="2:11" x14ac:dyDescent="0.2">
      <c r="B28" s="177" t="s">
        <v>419</v>
      </c>
      <c r="C28" s="181">
        <v>0.299882650861586</v>
      </c>
      <c r="D28" s="182">
        <v>9.9817561126068366</v>
      </c>
      <c r="E28" s="182">
        <v>10.281638763468422</v>
      </c>
      <c r="F28" s="183">
        <v>10.281638763468422</v>
      </c>
      <c r="G28" s="134"/>
      <c r="H28" s="163">
        <v>0.67468046518757951</v>
      </c>
      <c r="I28" s="164">
        <v>12.370642260414444</v>
      </c>
      <c r="J28" s="164">
        <v>13.045322725602023</v>
      </c>
      <c r="K28" s="165">
        <v>13.04532272560202</v>
      </c>
    </row>
    <row r="29" spans="2:11" x14ac:dyDescent="0.2">
      <c r="B29" s="153"/>
      <c r="C29" s="134"/>
      <c r="D29" s="134"/>
      <c r="E29" s="134"/>
      <c r="F29" s="134"/>
      <c r="G29" s="134"/>
      <c r="H29" s="175"/>
      <c r="I29" s="175"/>
      <c r="J29" s="175"/>
      <c r="K29" s="176"/>
    </row>
    <row r="30" spans="2:11" x14ac:dyDescent="0.2">
      <c r="B30" s="184" t="s">
        <v>420</v>
      </c>
      <c r="C30" s="185">
        <v>753.1804000681509</v>
      </c>
      <c r="D30" s="186">
        <v>753.1804000681509</v>
      </c>
      <c r="E30" s="186">
        <v>753.1804000681509</v>
      </c>
      <c r="F30" s="187">
        <v>753.1804000681509</v>
      </c>
      <c r="G30" s="188"/>
      <c r="H30" s="189">
        <v>942.07275971630429</v>
      </c>
      <c r="I30" s="190">
        <v>942.07275971630429</v>
      </c>
      <c r="J30" s="190">
        <v>942.07275971630429</v>
      </c>
      <c r="K30" s="191">
        <v>942.07275971630429</v>
      </c>
    </row>
    <row r="31" spans="2:11" x14ac:dyDescent="0.2">
      <c r="B31" s="1074" t="s">
        <v>421</v>
      </c>
      <c r="C31" s="1074"/>
      <c r="D31" s="1074"/>
      <c r="E31" s="1074"/>
      <c r="F31" s="1074"/>
      <c r="G31" s="1074"/>
      <c r="H31" s="1074"/>
      <c r="I31" s="1074"/>
      <c r="J31" s="1074"/>
      <c r="K31" s="1074"/>
    </row>
    <row r="32" spans="2:11" ht="19.5" customHeight="1" x14ac:dyDescent="0.2">
      <c r="B32" s="1075" t="s">
        <v>422</v>
      </c>
      <c r="C32" s="1075"/>
      <c r="D32" s="1075"/>
      <c r="E32" s="1075"/>
      <c r="F32" s="1075"/>
      <c r="G32" s="1075"/>
      <c r="H32" s="1075"/>
      <c r="I32" s="1075"/>
      <c r="J32" s="1075"/>
      <c r="K32" s="1075"/>
    </row>
    <row r="33" spans="2:26" x14ac:dyDescent="0.2">
      <c r="B33" s="1075" t="s">
        <v>423</v>
      </c>
      <c r="C33" s="1075"/>
      <c r="D33" s="1075"/>
      <c r="E33" s="1075"/>
      <c r="F33" s="1075"/>
      <c r="G33" s="1075"/>
      <c r="H33" s="1075"/>
      <c r="I33" s="1075"/>
      <c r="J33" s="1075"/>
      <c r="K33" s="1075"/>
    </row>
    <row r="34" spans="2:26" x14ac:dyDescent="0.2">
      <c r="B34" s="1075" t="s">
        <v>424</v>
      </c>
      <c r="C34" s="1075"/>
      <c r="D34" s="1075"/>
      <c r="E34" s="1075"/>
      <c r="F34" s="1075"/>
      <c r="G34" s="1075"/>
      <c r="H34" s="1075"/>
      <c r="I34" s="1075"/>
      <c r="J34" s="1075"/>
      <c r="K34" s="1075"/>
    </row>
    <row r="35" spans="2:26" x14ac:dyDescent="0.2">
      <c r="B35" s="1075" t="s">
        <v>425</v>
      </c>
      <c r="C35" s="1075"/>
      <c r="D35" s="1075"/>
      <c r="E35" s="1075"/>
      <c r="F35" s="1075"/>
      <c r="G35" s="1075"/>
      <c r="H35" s="1075"/>
      <c r="I35" s="1075"/>
      <c r="J35" s="1075"/>
      <c r="K35" s="1075"/>
    </row>
    <row r="36" spans="2:26" x14ac:dyDescent="0.2">
      <c r="B36" s="1075" t="s">
        <v>426</v>
      </c>
      <c r="C36" s="1075"/>
      <c r="D36" s="1075"/>
      <c r="E36" s="1075"/>
      <c r="F36" s="1075"/>
      <c r="G36" s="1075"/>
      <c r="H36" s="1075"/>
      <c r="I36" s="1075"/>
      <c r="J36" s="1075"/>
      <c r="K36" s="1075"/>
    </row>
    <row r="37" spans="2:26" x14ac:dyDescent="0.2">
      <c r="B37" s="1075" t="s">
        <v>427</v>
      </c>
      <c r="C37" s="1075"/>
      <c r="D37" s="1075"/>
      <c r="E37" s="1075"/>
      <c r="F37" s="1075"/>
      <c r="G37" s="1075"/>
      <c r="H37" s="1075"/>
      <c r="I37" s="1075"/>
      <c r="J37" s="1075"/>
      <c r="K37" s="1075"/>
    </row>
    <row r="38" spans="2:26" x14ac:dyDescent="0.2">
      <c r="B38" s="1076" t="s">
        <v>428</v>
      </c>
      <c r="C38" s="1076"/>
      <c r="D38" s="1076"/>
      <c r="E38" s="1076"/>
      <c r="F38" s="1076"/>
      <c r="G38" s="1076"/>
      <c r="H38" s="1076"/>
      <c r="I38" s="1076"/>
      <c r="J38" s="1076"/>
      <c r="K38" s="1076"/>
    </row>
    <row r="39" spans="2:26" x14ac:dyDescent="0.2">
      <c r="B39" s="1076" t="s">
        <v>429</v>
      </c>
      <c r="C39" s="1076"/>
      <c r="D39" s="1076"/>
      <c r="E39" s="1076"/>
      <c r="F39" s="1076"/>
      <c r="G39" s="1076"/>
      <c r="H39" s="1076"/>
      <c r="I39" s="1076"/>
      <c r="J39" s="1076"/>
      <c r="K39" s="1076"/>
    </row>
    <row r="40" spans="2:26" ht="24" customHeight="1" x14ac:dyDescent="0.2">
      <c r="B40" s="1076" t="s">
        <v>430</v>
      </c>
      <c r="C40" s="1076"/>
      <c r="D40" s="1076"/>
      <c r="E40" s="1076"/>
      <c r="F40" s="1076"/>
      <c r="G40" s="1076"/>
      <c r="H40" s="1076"/>
      <c r="I40" s="1076"/>
      <c r="J40" s="1076"/>
      <c r="K40" s="1076"/>
    </row>
    <row r="41" spans="2:26" ht="24" customHeight="1" x14ac:dyDescent="0.2">
      <c r="B41" s="1076" t="s">
        <v>431</v>
      </c>
      <c r="C41" s="1076"/>
      <c r="D41" s="1076"/>
      <c r="E41" s="1076"/>
      <c r="F41" s="1076"/>
      <c r="G41" s="1076"/>
      <c r="H41" s="1076"/>
      <c r="I41" s="1076"/>
      <c r="J41" s="1076"/>
      <c r="K41" s="1076"/>
    </row>
    <row r="42" spans="2:26" x14ac:dyDescent="0.2">
      <c r="B42" s="1073"/>
      <c r="C42" s="1073"/>
      <c r="D42" s="1073"/>
      <c r="E42" s="1073"/>
      <c r="F42" s="1073"/>
      <c r="G42" s="1073"/>
      <c r="H42" s="1073"/>
      <c r="I42" s="1073"/>
      <c r="J42" s="1073"/>
      <c r="K42" s="1073"/>
    </row>
    <row r="43" spans="2:26" ht="326.25" customHeight="1" x14ac:dyDescent="0.2">
      <c r="B43" s="495" t="s">
        <v>432</v>
      </c>
      <c r="C43" s="496"/>
      <c r="D43" s="496"/>
      <c r="E43" s="496"/>
      <c r="F43" s="496"/>
      <c r="G43" s="496"/>
      <c r="H43" s="496"/>
      <c r="I43" s="496"/>
      <c r="J43" s="496"/>
      <c r="K43" s="497"/>
    </row>
    <row r="45" spans="2:26" x14ac:dyDescent="0.2">
      <c r="B45" s="401" t="s">
        <v>697</v>
      </c>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3"/>
    </row>
    <row r="46" spans="2:26" x14ac:dyDescent="0.2">
      <c r="B46" s="492" t="s">
        <v>433</v>
      </c>
      <c r="C46" s="493"/>
      <c r="D46" s="493"/>
      <c r="E46" s="493"/>
      <c r="F46" s="493"/>
      <c r="G46" s="493"/>
      <c r="H46" s="493"/>
      <c r="I46" s="493"/>
      <c r="J46" s="493"/>
      <c r="K46" s="493"/>
      <c r="L46" s="493"/>
      <c r="M46" s="493"/>
      <c r="N46" s="493"/>
      <c r="O46" s="493"/>
      <c r="P46" s="493"/>
      <c r="Q46" s="493"/>
      <c r="R46" s="493"/>
      <c r="S46" s="493"/>
      <c r="T46" s="493"/>
      <c r="U46" s="493"/>
      <c r="V46" s="493"/>
      <c r="W46" s="493"/>
      <c r="X46" s="493"/>
      <c r="Y46" s="493"/>
      <c r="Z46" s="494"/>
    </row>
    <row r="47" spans="2:26" ht="21" customHeight="1" x14ac:dyDescent="0.2">
      <c r="B47" s="503" t="s">
        <v>434</v>
      </c>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61"/>
    </row>
    <row r="48" spans="2:26" x14ac:dyDescent="0.2">
      <c r="B48" s="504"/>
      <c r="C48" s="429" t="s">
        <v>435</v>
      </c>
      <c r="D48" s="429"/>
      <c r="E48" s="429"/>
      <c r="F48" s="429"/>
      <c r="G48" s="429"/>
      <c r="H48" s="429"/>
      <c r="I48" s="429"/>
      <c r="J48" s="429"/>
      <c r="K48" s="429"/>
      <c r="L48" s="498"/>
      <c r="M48" s="429" t="s">
        <v>436</v>
      </c>
      <c r="N48" s="429"/>
      <c r="O48" s="500" t="s">
        <v>437</v>
      </c>
      <c r="P48" s="429" t="s">
        <v>438</v>
      </c>
      <c r="Q48" s="429"/>
      <c r="R48" s="429"/>
      <c r="S48" s="429"/>
      <c r="T48" s="429"/>
      <c r="U48" s="429"/>
      <c r="V48" s="500" t="s">
        <v>439</v>
      </c>
      <c r="W48" s="500" t="s">
        <v>419</v>
      </c>
      <c r="X48" s="429" t="s">
        <v>436</v>
      </c>
      <c r="Y48" s="429"/>
      <c r="Z48" s="430" t="s">
        <v>440</v>
      </c>
    </row>
    <row r="49" spans="2:26" x14ac:dyDescent="0.2">
      <c r="B49" s="504"/>
      <c r="C49" s="500" t="s">
        <v>441</v>
      </c>
      <c r="D49" s="498" t="s">
        <v>442</v>
      </c>
      <c r="E49" s="498"/>
      <c r="F49" s="498"/>
      <c r="G49" s="501"/>
      <c r="H49" s="498" t="s">
        <v>443</v>
      </c>
      <c r="I49" s="498"/>
      <c r="J49" s="498"/>
      <c r="K49" s="500" t="s">
        <v>444</v>
      </c>
      <c r="L49" s="499"/>
      <c r="M49" s="500" t="s">
        <v>445</v>
      </c>
      <c r="N49" s="500" t="s">
        <v>446</v>
      </c>
      <c r="O49" s="454"/>
      <c r="P49" s="454" t="s">
        <v>447</v>
      </c>
      <c r="Q49" s="500" t="s">
        <v>448</v>
      </c>
      <c r="R49" s="454" t="s">
        <v>449</v>
      </c>
      <c r="S49" s="500" t="s">
        <v>450</v>
      </c>
      <c r="T49" s="500" t="s">
        <v>451</v>
      </c>
      <c r="U49" s="454" t="s">
        <v>452</v>
      </c>
      <c r="V49" s="454"/>
      <c r="W49" s="454"/>
      <c r="X49" s="500" t="s">
        <v>445</v>
      </c>
      <c r="Y49" s="500" t="s">
        <v>446</v>
      </c>
      <c r="Z49" s="431"/>
    </row>
    <row r="50" spans="2:26" x14ac:dyDescent="0.2">
      <c r="B50" s="504"/>
      <c r="C50" s="454"/>
      <c r="D50" s="487"/>
      <c r="E50" s="487"/>
      <c r="F50" s="487"/>
      <c r="G50" s="502"/>
      <c r="H50" s="487"/>
      <c r="I50" s="487"/>
      <c r="J50" s="487"/>
      <c r="K50" s="454"/>
      <c r="L50" s="499"/>
      <c r="M50" s="454"/>
      <c r="N50" s="454"/>
      <c r="O50" s="454"/>
      <c r="P50" s="454"/>
      <c r="Q50" s="454"/>
      <c r="R50" s="454"/>
      <c r="S50" s="454"/>
      <c r="T50" s="454"/>
      <c r="U50" s="454"/>
      <c r="V50" s="454"/>
      <c r="W50" s="454"/>
      <c r="X50" s="454"/>
      <c r="Y50" s="454"/>
      <c r="Z50" s="431"/>
    </row>
    <row r="51" spans="2:26" x14ac:dyDescent="0.2">
      <c r="B51" s="192"/>
      <c r="C51" s="454"/>
      <c r="D51" s="91" t="s">
        <v>453</v>
      </c>
      <c r="E51" s="91" t="s">
        <v>454</v>
      </c>
      <c r="F51" s="91" t="s">
        <v>455</v>
      </c>
      <c r="G51" s="502"/>
      <c r="H51" s="52">
        <v>1</v>
      </c>
      <c r="I51" s="52">
        <v>2</v>
      </c>
      <c r="J51" s="52" t="s">
        <v>456</v>
      </c>
      <c r="K51" s="454"/>
      <c r="L51" s="499"/>
      <c r="M51" s="454"/>
      <c r="N51" s="454"/>
      <c r="O51" s="454"/>
      <c r="P51" s="454"/>
      <c r="Q51" s="454"/>
      <c r="R51" s="454"/>
      <c r="S51" s="454"/>
      <c r="T51" s="454"/>
      <c r="U51" s="454"/>
      <c r="V51" s="454"/>
      <c r="W51" s="454"/>
      <c r="X51" s="454"/>
      <c r="Y51" s="454"/>
      <c r="Z51" s="431"/>
    </row>
    <row r="52" spans="2:26" x14ac:dyDescent="0.2">
      <c r="B52" s="193"/>
      <c r="C52" s="194"/>
      <c r="D52" s="82"/>
      <c r="E52" s="82"/>
      <c r="F52" s="82"/>
      <c r="G52" s="82"/>
      <c r="H52" s="82"/>
      <c r="I52" s="82"/>
      <c r="J52" s="82"/>
      <c r="K52" s="194"/>
      <c r="L52" s="194"/>
      <c r="M52" s="195"/>
      <c r="N52" s="195"/>
      <c r="O52" s="195"/>
      <c r="P52" s="195"/>
      <c r="Q52" s="195"/>
      <c r="R52" s="195"/>
      <c r="S52" s="195"/>
      <c r="T52" s="195"/>
      <c r="U52" s="195"/>
      <c r="V52" s="195"/>
      <c r="W52" s="195"/>
      <c r="X52" s="196"/>
      <c r="Y52" s="196"/>
      <c r="Z52" s="197"/>
    </row>
    <row r="53" spans="2:26" x14ac:dyDescent="0.2">
      <c r="B53" s="84" t="s">
        <v>2</v>
      </c>
      <c r="C53" s="338">
        <v>71.260311447060602</v>
      </c>
      <c r="D53" s="339">
        <v>85.312594701668502</v>
      </c>
      <c r="E53" s="339">
        <v>85.094826883994486</v>
      </c>
      <c r="F53" s="339">
        <v>69.442573586745596</v>
      </c>
      <c r="G53" s="86"/>
      <c r="H53" s="339">
        <v>80.028136052647156</v>
      </c>
      <c r="I53" s="339">
        <v>78.41349789071603</v>
      </c>
      <c r="J53" s="339">
        <v>73.908770217498571</v>
      </c>
      <c r="K53" s="339">
        <v>10.281638763468399</v>
      </c>
      <c r="L53" s="86"/>
      <c r="M53" s="339">
        <v>92.451755045798251</v>
      </c>
      <c r="N53" s="339">
        <v>77.170970547562234</v>
      </c>
      <c r="O53" s="340">
        <v>753.1804000681509</v>
      </c>
      <c r="P53" s="339">
        <v>59.19518838549007</v>
      </c>
      <c r="Q53" s="339">
        <v>57.64929644309322</v>
      </c>
      <c r="R53" s="339">
        <v>52.821916805174922</v>
      </c>
      <c r="S53" s="339">
        <v>75.696057263633833</v>
      </c>
      <c r="T53" s="339">
        <v>58.26319060389249</v>
      </c>
      <c r="U53" s="339">
        <v>68.243062937212187</v>
      </c>
      <c r="V53" s="339">
        <v>27.940080071079787</v>
      </c>
      <c r="W53" s="339">
        <v>13.045322725602023</v>
      </c>
      <c r="X53" s="339">
        <v>90.199085700432377</v>
      </c>
      <c r="Y53" s="339">
        <v>73.142156258501885</v>
      </c>
      <c r="Z53" s="198">
        <v>942.07275971630429</v>
      </c>
    </row>
    <row r="54" spans="2:26" x14ac:dyDescent="0.2">
      <c r="B54" s="199"/>
      <c r="C54" s="338"/>
      <c r="D54" s="339"/>
      <c r="E54" s="339"/>
      <c r="F54" s="339"/>
      <c r="G54" s="85"/>
      <c r="H54" s="339"/>
      <c r="I54" s="339"/>
      <c r="J54" s="339"/>
      <c r="K54" s="339"/>
      <c r="L54" s="85"/>
      <c r="M54" s="339"/>
      <c r="N54" s="339"/>
      <c r="O54" s="340"/>
      <c r="P54" s="339"/>
      <c r="Q54" s="339"/>
      <c r="R54" s="339"/>
      <c r="S54" s="339"/>
      <c r="T54" s="339"/>
      <c r="U54" s="339"/>
      <c r="V54" s="339"/>
      <c r="W54" s="339"/>
      <c r="X54" s="339"/>
      <c r="Y54" s="339"/>
      <c r="Z54" s="198"/>
    </row>
    <row r="55" spans="2:26" x14ac:dyDescent="0.2">
      <c r="B55" s="84" t="s">
        <v>303</v>
      </c>
      <c r="C55" s="338"/>
      <c r="D55" s="339"/>
      <c r="E55" s="339"/>
      <c r="F55" s="339"/>
      <c r="G55" s="85"/>
      <c r="H55" s="339"/>
      <c r="I55" s="339"/>
      <c r="J55" s="339"/>
      <c r="K55" s="339"/>
      <c r="L55" s="85"/>
      <c r="M55" s="339"/>
      <c r="N55" s="339"/>
      <c r="O55" s="340"/>
      <c r="P55" s="339"/>
      <c r="Q55" s="339"/>
      <c r="R55" s="339"/>
      <c r="S55" s="339"/>
      <c r="T55" s="339"/>
      <c r="U55" s="339"/>
      <c r="V55" s="339"/>
      <c r="W55" s="339"/>
      <c r="X55" s="339"/>
      <c r="Y55" s="339"/>
      <c r="Z55" s="198"/>
    </row>
    <row r="56" spans="2:26" x14ac:dyDescent="0.2">
      <c r="B56" s="96" t="s">
        <v>90</v>
      </c>
      <c r="C56" s="341">
        <v>69.833854663725887</v>
      </c>
      <c r="D56" s="342">
        <v>86.555340524612745</v>
      </c>
      <c r="E56" s="342">
        <v>86.073934233567925</v>
      </c>
      <c r="F56" s="342">
        <v>69.621402055455533</v>
      </c>
      <c r="G56" s="85"/>
      <c r="H56" s="342">
        <v>81.444757544071351</v>
      </c>
      <c r="I56" s="342">
        <v>80.146359136938784</v>
      </c>
      <c r="J56" s="342">
        <v>76.202142617163716</v>
      </c>
      <c r="K56" s="342">
        <v>9.6392103606614121</v>
      </c>
      <c r="L56" s="85"/>
      <c r="M56" s="342">
        <v>92.026946032591354</v>
      </c>
      <c r="N56" s="342">
        <v>77.527189260675044</v>
      </c>
      <c r="O56" s="343">
        <v>390.48800168194737</v>
      </c>
      <c r="P56" s="342">
        <v>55.110513784741393</v>
      </c>
      <c r="Q56" s="342">
        <v>54.215384179529103</v>
      </c>
      <c r="R56" s="342">
        <v>48.673896180740144</v>
      </c>
      <c r="S56" s="342">
        <v>72.626221163767738</v>
      </c>
      <c r="T56" s="342">
        <v>57.297795622430442</v>
      </c>
      <c r="U56" s="342">
        <v>65.516091004755694</v>
      </c>
      <c r="V56" s="342">
        <v>26.552586976114288</v>
      </c>
      <c r="W56" s="342">
        <v>14.583316701265916</v>
      </c>
      <c r="X56" s="342">
        <v>88.034749089767502</v>
      </c>
      <c r="Y56" s="342">
        <v>71.62708210901188</v>
      </c>
      <c r="Z56" s="200">
        <v>489.21893230178853</v>
      </c>
    </row>
    <row r="57" spans="2:26" x14ac:dyDescent="0.2">
      <c r="B57" s="96" t="s">
        <v>91</v>
      </c>
      <c r="C57" s="341">
        <v>72.796087386364505</v>
      </c>
      <c r="D57" s="342">
        <v>83.974608752254511</v>
      </c>
      <c r="E57" s="342">
        <v>84.040683830353814</v>
      </c>
      <c r="F57" s="342">
        <v>69.250040267323882</v>
      </c>
      <c r="G57" s="85"/>
      <c r="H57" s="342">
        <v>78.502949151054054</v>
      </c>
      <c r="I57" s="342">
        <v>76.547835615354387</v>
      </c>
      <c r="J57" s="342">
        <v>71.439640978941597</v>
      </c>
      <c r="K57" s="342">
        <v>10.973300856062634</v>
      </c>
      <c r="L57" s="85"/>
      <c r="M57" s="342">
        <v>92.909120084055985</v>
      </c>
      <c r="N57" s="342">
        <v>76.787452354007158</v>
      </c>
      <c r="O57" s="343">
        <v>362.69239838620479</v>
      </c>
      <c r="P57" s="342">
        <v>63.6078708583035</v>
      </c>
      <c r="Q57" s="342">
        <v>61.358959008584208</v>
      </c>
      <c r="R57" s="342">
        <v>57.303032119221378</v>
      </c>
      <c r="S57" s="342">
        <v>79.012407591712872</v>
      </c>
      <c r="T57" s="342">
        <v>59.306108811687658</v>
      </c>
      <c r="U57" s="342">
        <v>71.189016391619646</v>
      </c>
      <c r="V57" s="342">
        <v>29.438991749425437</v>
      </c>
      <c r="W57" s="342">
        <v>11.383824632593395</v>
      </c>
      <c r="X57" s="342">
        <v>92.537223045668952</v>
      </c>
      <c r="Y57" s="342">
        <v>74.778894015590581</v>
      </c>
      <c r="Z57" s="200">
        <v>452.8538274145161</v>
      </c>
    </row>
    <row r="58" spans="2:26" x14ac:dyDescent="0.2">
      <c r="B58" s="56" t="s">
        <v>3</v>
      </c>
      <c r="C58" s="341"/>
      <c r="D58" s="342"/>
      <c r="E58" s="342"/>
      <c r="F58" s="342"/>
      <c r="G58" s="85"/>
      <c r="H58" s="342"/>
      <c r="I58" s="342"/>
      <c r="J58" s="342"/>
      <c r="K58" s="342"/>
      <c r="L58" s="85"/>
      <c r="M58" s="342"/>
      <c r="N58" s="342"/>
      <c r="O58" s="343"/>
      <c r="P58" s="342"/>
      <c r="Q58" s="342"/>
      <c r="R58" s="342"/>
      <c r="S58" s="342"/>
      <c r="T58" s="342"/>
      <c r="U58" s="342"/>
      <c r="V58" s="342"/>
      <c r="W58" s="342"/>
      <c r="X58" s="342"/>
      <c r="Y58" s="342"/>
      <c r="Z58" s="200"/>
    </row>
    <row r="59" spans="2:26" x14ac:dyDescent="0.2">
      <c r="B59" s="96" t="s">
        <v>457</v>
      </c>
      <c r="C59" s="341">
        <v>69.165554523780628</v>
      </c>
      <c r="D59" s="342">
        <v>84.774028613914069</v>
      </c>
      <c r="E59" s="342">
        <v>85.00909050248616</v>
      </c>
      <c r="F59" s="342">
        <v>68.988140420004569</v>
      </c>
      <c r="G59" s="85"/>
      <c r="H59" s="342">
        <v>79.554292047497597</v>
      </c>
      <c r="I59" s="342">
        <v>78.989484586286267</v>
      </c>
      <c r="J59" s="342">
        <v>74.07613403616844</v>
      </c>
      <c r="K59" s="342">
        <v>11.536729340431046</v>
      </c>
      <c r="L59" s="85"/>
      <c r="M59" s="342">
        <v>92.899063181098683</v>
      </c>
      <c r="N59" s="342">
        <v>76.637840270992072</v>
      </c>
      <c r="O59" s="343">
        <v>505.20873914348584</v>
      </c>
      <c r="P59" s="342">
        <v>59.208666769848023</v>
      </c>
      <c r="Q59" s="342">
        <v>57.146941764806719</v>
      </c>
      <c r="R59" s="342">
        <v>53.445628000425778</v>
      </c>
      <c r="S59" s="342">
        <v>77.075101463070069</v>
      </c>
      <c r="T59" s="342">
        <v>58.985033283512003</v>
      </c>
      <c r="U59" s="342">
        <v>69.219041256625587</v>
      </c>
      <c r="V59" s="342">
        <v>25.593055671906313</v>
      </c>
      <c r="W59" s="342">
        <v>12.60695911433543</v>
      </c>
      <c r="X59" s="342">
        <v>91.199036624548739</v>
      </c>
      <c r="Y59" s="342">
        <v>75.269572708586566</v>
      </c>
      <c r="Z59" s="200">
        <v>647.26941121930736</v>
      </c>
    </row>
    <row r="60" spans="2:26" x14ac:dyDescent="0.2">
      <c r="B60" s="96" t="s">
        <v>320</v>
      </c>
      <c r="C60" s="341">
        <v>67.920254358107726</v>
      </c>
      <c r="D60" s="342">
        <v>88.291012881308149</v>
      </c>
      <c r="E60" s="342">
        <v>86.001939894658975</v>
      </c>
      <c r="F60" s="342">
        <v>77.83479557192085</v>
      </c>
      <c r="G60" s="85"/>
      <c r="H60" s="342">
        <v>84.616348274515289</v>
      </c>
      <c r="I60" s="342">
        <v>80.976755599943175</v>
      </c>
      <c r="J60" s="342">
        <v>78.261900550519471</v>
      </c>
      <c r="K60" s="342">
        <v>6.2546574322809887</v>
      </c>
      <c r="L60" s="85"/>
      <c r="M60" s="342">
        <v>93.558306251730428</v>
      </c>
      <c r="N60" s="342">
        <v>84.552503688212411</v>
      </c>
      <c r="O60" s="343">
        <v>151.99531876815254</v>
      </c>
      <c r="P60" s="342">
        <v>58.024224987079499</v>
      </c>
      <c r="Q60" s="342">
        <v>57.24734864599661</v>
      </c>
      <c r="R60" s="342">
        <v>49.40595503327863</v>
      </c>
      <c r="S60" s="342">
        <v>72.196987629068772</v>
      </c>
      <c r="T60" s="342">
        <v>56.090249742699029</v>
      </c>
      <c r="U60" s="342">
        <v>66.455963813149808</v>
      </c>
      <c r="V60" s="342">
        <v>29.927158379728695</v>
      </c>
      <c r="W60" s="342">
        <v>14.787133091718944</v>
      </c>
      <c r="X60" s="342">
        <v>90.307695401955527</v>
      </c>
      <c r="Y60" s="342">
        <v>71.535336575015307</v>
      </c>
      <c r="Z60" s="200">
        <v>156.84755970022695</v>
      </c>
    </row>
    <row r="61" spans="2:26" x14ac:dyDescent="0.2">
      <c r="B61" s="96" t="s">
        <v>458</v>
      </c>
      <c r="C61" s="341">
        <v>87.576442180692837</v>
      </c>
      <c r="D61" s="342">
        <v>83.430700451054605</v>
      </c>
      <c r="E61" s="342">
        <v>84.109561558295312</v>
      </c>
      <c r="F61" s="342">
        <v>58.544108140856387</v>
      </c>
      <c r="G61" s="85"/>
      <c r="H61" s="342">
        <v>75.256161662337121</v>
      </c>
      <c r="I61" s="342">
        <v>71.322201540606514</v>
      </c>
      <c r="J61" s="342">
        <v>66.133842775500568</v>
      </c>
      <c r="K61" s="342">
        <v>10.052411265351545</v>
      </c>
      <c r="L61" s="85"/>
      <c r="M61" s="342">
        <v>88.344757701808547</v>
      </c>
      <c r="N61" s="342">
        <v>68.287360391892648</v>
      </c>
      <c r="O61" s="343">
        <v>95.976342156514249</v>
      </c>
      <c r="P61" s="342">
        <v>60.463265696034163</v>
      </c>
      <c r="Q61" s="342">
        <v>60.463265696034163</v>
      </c>
      <c r="R61" s="342">
        <v>53.779296636657214</v>
      </c>
      <c r="S61" s="342">
        <v>73.204008204944287</v>
      </c>
      <c r="T61" s="342">
        <v>57.346909990503875</v>
      </c>
      <c r="U61" s="342">
        <v>65.695733979993747</v>
      </c>
      <c r="V61" s="342">
        <v>36.692802431316167</v>
      </c>
      <c r="W61" s="342">
        <v>13.121728734153216</v>
      </c>
      <c r="X61" s="342">
        <v>85.383971972053118</v>
      </c>
      <c r="Y61" s="342">
        <v>64.987472380113772</v>
      </c>
      <c r="Z61" s="200">
        <v>137.95578879677055</v>
      </c>
    </row>
    <row r="62" spans="2:26" x14ac:dyDescent="0.2">
      <c r="B62" s="84" t="s">
        <v>218</v>
      </c>
      <c r="C62" s="341"/>
      <c r="D62" s="342"/>
      <c r="E62" s="342"/>
      <c r="F62" s="342"/>
      <c r="G62" s="85"/>
      <c r="H62" s="342"/>
      <c r="I62" s="342"/>
      <c r="J62" s="342"/>
      <c r="K62" s="342"/>
      <c r="L62" s="85"/>
      <c r="M62" s="342"/>
      <c r="N62" s="342"/>
      <c r="O62" s="343"/>
      <c r="P62" s="342"/>
      <c r="Q62" s="342"/>
      <c r="R62" s="342"/>
      <c r="S62" s="342"/>
      <c r="T62" s="342"/>
      <c r="U62" s="342"/>
      <c r="V62" s="342"/>
      <c r="W62" s="342"/>
      <c r="X62" s="342"/>
      <c r="Y62" s="342"/>
      <c r="Z62" s="200"/>
    </row>
    <row r="63" spans="2:26" x14ac:dyDescent="0.2">
      <c r="B63" s="70" t="s">
        <v>219</v>
      </c>
      <c r="C63" s="341">
        <v>61.526121002855795</v>
      </c>
      <c r="D63" s="342">
        <v>82.612800037923719</v>
      </c>
      <c r="E63" s="342">
        <v>82.838333834416929</v>
      </c>
      <c r="F63" s="342">
        <v>65.020099514988871</v>
      </c>
      <c r="G63" s="85"/>
      <c r="H63" s="342">
        <v>76.93226541108892</v>
      </c>
      <c r="I63" s="342">
        <v>76.574891275726344</v>
      </c>
      <c r="J63" s="342">
        <v>70.66732614492291</v>
      </c>
      <c r="K63" s="342">
        <v>12.120183875612815</v>
      </c>
      <c r="L63" s="85"/>
      <c r="M63" s="342">
        <v>94.079863726665721</v>
      </c>
      <c r="N63" s="342">
        <v>74.197901828894203</v>
      </c>
      <c r="O63" s="343">
        <v>259.01884663975704</v>
      </c>
      <c r="P63" s="342">
        <v>61.940312505984743</v>
      </c>
      <c r="Q63" s="342">
        <v>59.711938017022923</v>
      </c>
      <c r="R63" s="342">
        <v>50.970037082253519</v>
      </c>
      <c r="S63" s="342">
        <v>72.512767142081486</v>
      </c>
      <c r="T63" s="342">
        <v>48.951276060427155</v>
      </c>
      <c r="U63" s="342">
        <v>63.611482774083413</v>
      </c>
      <c r="V63" s="342">
        <v>22.595406375033491</v>
      </c>
      <c r="W63" s="342">
        <v>13.333425594792628</v>
      </c>
      <c r="X63" s="342">
        <v>93.00134248967332</v>
      </c>
      <c r="Y63" s="342">
        <v>75.856400404089584</v>
      </c>
      <c r="Z63" s="200">
        <v>337.91244513628101</v>
      </c>
    </row>
    <row r="64" spans="2:26" x14ac:dyDescent="0.2">
      <c r="B64" s="70" t="s">
        <v>220</v>
      </c>
      <c r="C64" s="341">
        <v>74.602302312381227</v>
      </c>
      <c r="D64" s="342">
        <v>85.756898088561996</v>
      </c>
      <c r="E64" s="342">
        <v>86.049959289349374</v>
      </c>
      <c r="F64" s="342">
        <v>70.677939653608874</v>
      </c>
      <c r="G64" s="85"/>
      <c r="H64" s="342">
        <v>81.645126199762842</v>
      </c>
      <c r="I64" s="342">
        <v>80.708797094808077</v>
      </c>
      <c r="J64" s="342">
        <v>77.253978859495717</v>
      </c>
      <c r="K64" s="342">
        <v>11.816633999553581</v>
      </c>
      <c r="L64" s="85"/>
      <c r="M64" s="342">
        <v>90.221626499832652</v>
      </c>
      <c r="N64" s="342">
        <v>77.548239042995917</v>
      </c>
      <c r="O64" s="343">
        <v>205.88810916672435</v>
      </c>
      <c r="P64" s="342">
        <v>56.8261630007704</v>
      </c>
      <c r="Q64" s="342">
        <v>55.858070852089767</v>
      </c>
      <c r="R64" s="342">
        <v>61.626121110653557</v>
      </c>
      <c r="S64" s="342">
        <v>84.4464124706587</v>
      </c>
      <c r="T64" s="342">
        <v>70.906430249844291</v>
      </c>
      <c r="U64" s="342">
        <v>73.927429185993006</v>
      </c>
      <c r="V64" s="342">
        <v>30.980936811958863</v>
      </c>
      <c r="W64" s="342">
        <v>10.415159485857345</v>
      </c>
      <c r="X64" s="342">
        <v>91.90116262257844</v>
      </c>
      <c r="Y64" s="342">
        <v>78.398699066958386</v>
      </c>
      <c r="Z64" s="200">
        <v>233.15317981944418</v>
      </c>
    </row>
    <row r="65" spans="2:26" x14ac:dyDescent="0.2">
      <c r="B65" s="70" t="s">
        <v>221</v>
      </c>
      <c r="C65" s="341">
        <v>84.300734683219048</v>
      </c>
      <c r="D65" s="342">
        <v>93.873703941437199</v>
      </c>
      <c r="E65" s="342">
        <v>93.873703941437199</v>
      </c>
      <c r="F65" s="342">
        <v>87.643194793889222</v>
      </c>
      <c r="G65" s="85"/>
      <c r="H65" s="342">
        <v>92.044421883369225</v>
      </c>
      <c r="I65" s="342">
        <v>92.044421883369225</v>
      </c>
      <c r="J65" s="342">
        <v>89.400997836969964</v>
      </c>
      <c r="K65" s="342">
        <v>6.1262960585628008</v>
      </c>
      <c r="L65" s="85"/>
      <c r="M65" s="342">
        <v>99.301562605967433</v>
      </c>
      <c r="N65" s="342">
        <v>91.113873662699163</v>
      </c>
      <c r="O65" s="343">
        <v>33.658825802698047</v>
      </c>
      <c r="P65" s="342">
        <v>52.620025831562238</v>
      </c>
      <c r="Q65" s="342">
        <v>52.620025831562238</v>
      </c>
      <c r="R65" s="342">
        <v>45.700345623789438</v>
      </c>
      <c r="S65" s="342">
        <v>70.083511890417597</v>
      </c>
      <c r="T65" s="342">
        <v>61.570671178446752</v>
      </c>
      <c r="U65" s="342">
        <v>74.245371129234258</v>
      </c>
      <c r="V65" s="342">
        <v>24.92244121960973</v>
      </c>
      <c r="W65" s="342">
        <v>20.714075231853144</v>
      </c>
      <c r="X65" s="342">
        <v>79.221754766753548</v>
      </c>
      <c r="Y65" s="342">
        <v>62.424814276672173</v>
      </c>
      <c r="Z65" s="200">
        <v>56.313359631357017</v>
      </c>
    </row>
    <row r="66" spans="2:26" x14ac:dyDescent="0.2">
      <c r="B66" s="70" t="s">
        <v>222</v>
      </c>
      <c r="C66" s="341">
        <v>88.675716364375845</v>
      </c>
      <c r="D66" s="342">
        <v>94.202926294208282</v>
      </c>
      <c r="E66" s="342">
        <v>94.202926294208282</v>
      </c>
      <c r="F66" s="342">
        <v>88.675716364375845</v>
      </c>
      <c r="G66" s="85"/>
      <c r="H66" s="342">
        <v>84.42106794404711</v>
      </c>
      <c r="I66" s="342">
        <v>84.42106794404711</v>
      </c>
      <c r="J66" s="342">
        <v>78.893858014214658</v>
      </c>
      <c r="K66" s="342">
        <v>5.7970737057917203</v>
      </c>
      <c r="L66" s="85"/>
      <c r="M66" s="342">
        <v>100</v>
      </c>
      <c r="N66" s="342">
        <v>94.202926294208282</v>
      </c>
      <c r="O66" s="343">
        <v>3.5537730401104444</v>
      </c>
      <c r="P66" s="342">
        <v>86.51076196444609</v>
      </c>
      <c r="Q66" s="342">
        <v>86.51076196444609</v>
      </c>
      <c r="R66" s="342">
        <v>86.30103704673995</v>
      </c>
      <c r="S66" s="342">
        <v>94.345163539472253</v>
      </c>
      <c r="T66" s="342">
        <v>75.314370821652005</v>
      </c>
      <c r="U66" s="342">
        <v>83.148772396678197</v>
      </c>
      <c r="V66" s="342">
        <v>58.960739475556686</v>
      </c>
      <c r="W66" s="342">
        <v>2.3032848957248935</v>
      </c>
      <c r="X66" s="342">
        <v>100</v>
      </c>
      <c r="Y66" s="342">
        <v>94.842759796698729</v>
      </c>
      <c r="Z66" s="200">
        <v>6.8825358209095731</v>
      </c>
    </row>
    <row r="67" spans="2:26" x14ac:dyDescent="0.2">
      <c r="B67" s="70" t="s">
        <v>223</v>
      </c>
      <c r="C67" s="341">
        <v>79.037648711397892</v>
      </c>
      <c r="D67" s="342">
        <v>97.460216848216859</v>
      </c>
      <c r="E67" s="342">
        <v>96.968492411627224</v>
      </c>
      <c r="F67" s="342">
        <v>96.081001413937742</v>
      </c>
      <c r="G67" s="85"/>
      <c r="H67" s="342">
        <v>90.584713576425884</v>
      </c>
      <c r="I67" s="342">
        <v>90.092989139836234</v>
      </c>
      <c r="J67" s="342">
        <v>90.092989139836234</v>
      </c>
      <c r="K67" s="342">
        <v>1.4743802058389335</v>
      </c>
      <c r="L67" s="85"/>
      <c r="M67" s="342">
        <v>92.746570037967786</v>
      </c>
      <c r="N67" s="342">
        <v>88.915257600693081</v>
      </c>
      <c r="O67" s="343">
        <v>23.14556426781186</v>
      </c>
      <c r="P67" s="342">
        <v>69.083924612398633</v>
      </c>
      <c r="Q67" s="342">
        <v>69.083924612398633</v>
      </c>
      <c r="R67" s="342">
        <v>48.905541886364176</v>
      </c>
      <c r="S67" s="342">
        <v>86.089795822024698</v>
      </c>
      <c r="T67" s="342">
        <v>61.424974082897791</v>
      </c>
      <c r="U67" s="342">
        <v>76.995473945158835</v>
      </c>
      <c r="V67" s="342">
        <v>32.974127649461963</v>
      </c>
      <c r="W67" s="342">
        <v>4.0018512346094859</v>
      </c>
      <c r="X67" s="342">
        <v>97.894158415370086</v>
      </c>
      <c r="Y67" s="342">
        <v>86.09910960781761</v>
      </c>
      <c r="Z67" s="200">
        <v>23.014347539820573</v>
      </c>
    </row>
    <row r="68" spans="2:26" x14ac:dyDescent="0.2">
      <c r="B68" s="70" t="s">
        <v>224</v>
      </c>
      <c r="C68" s="341">
        <v>76.969267645530181</v>
      </c>
      <c r="D68" s="342">
        <v>94.822730345217408</v>
      </c>
      <c r="E68" s="342">
        <v>93.845458021352727</v>
      </c>
      <c r="F68" s="342">
        <v>83.45780835916193</v>
      </c>
      <c r="G68" s="85"/>
      <c r="H68" s="342">
        <v>80.43813929175225</v>
      </c>
      <c r="I68" s="342">
        <v>79.460866967887597</v>
      </c>
      <c r="J68" s="342">
        <v>73.902497572778984</v>
      </c>
      <c r="K68" s="342">
        <v>5.1772696547825907</v>
      </c>
      <c r="L68" s="85"/>
      <c r="M68" s="342">
        <v>96.005854833534073</v>
      </c>
      <c r="N68" s="342">
        <v>85.765081756907932</v>
      </c>
      <c r="O68" s="343">
        <v>34.56422452115487</v>
      </c>
      <c r="P68" s="342">
        <v>59.425077536098016</v>
      </c>
      <c r="Q68" s="342">
        <v>52.530148686952501</v>
      </c>
      <c r="R68" s="342">
        <v>41.069346634449076</v>
      </c>
      <c r="S68" s="342">
        <v>87.470404836681283</v>
      </c>
      <c r="T68" s="342">
        <v>76.142388246321502</v>
      </c>
      <c r="U68" s="342">
        <v>85.345306980899096</v>
      </c>
      <c r="V68" s="342">
        <v>22.308622165046426</v>
      </c>
      <c r="W68" s="342">
        <v>5.9664881570969506</v>
      </c>
      <c r="X68" s="342">
        <v>93.104812531582581</v>
      </c>
      <c r="Y68" s="342">
        <v>72.782854668373247</v>
      </c>
      <c r="Z68" s="200">
        <v>51.600575267109839</v>
      </c>
    </row>
    <row r="69" spans="2:26" x14ac:dyDescent="0.2">
      <c r="B69" s="70" t="s">
        <v>225</v>
      </c>
      <c r="C69" s="341">
        <v>63.461122097165529</v>
      </c>
      <c r="D69" s="342">
        <v>63.381380491599309</v>
      </c>
      <c r="E69" s="342">
        <v>62.01003316467542</v>
      </c>
      <c r="F69" s="342">
        <v>43.74983633195626</v>
      </c>
      <c r="G69" s="85"/>
      <c r="H69" s="342">
        <v>63.737272776368158</v>
      </c>
      <c r="I69" s="342">
        <v>52.18805596147228</v>
      </c>
      <c r="J69" s="342">
        <v>42.450192311610536</v>
      </c>
      <c r="K69" s="342">
        <v>17.099495010456032</v>
      </c>
      <c r="L69" s="85"/>
      <c r="M69" s="342">
        <v>85.06434450464684</v>
      </c>
      <c r="N69" s="342">
        <v>64.91625932120202</v>
      </c>
      <c r="O69" s="343">
        <v>31.095503988391201</v>
      </c>
      <c r="P69" s="342">
        <v>38.016950245795059</v>
      </c>
      <c r="Q69" s="342">
        <v>35.634727310109199</v>
      </c>
      <c r="R69" s="342">
        <v>34.353527627517288</v>
      </c>
      <c r="S69" s="342">
        <v>47.385028188420854</v>
      </c>
      <c r="T69" s="342">
        <v>35.140348296462115</v>
      </c>
      <c r="U69" s="342">
        <v>46.519446906733769</v>
      </c>
      <c r="V69" s="342">
        <v>20.532409318842262</v>
      </c>
      <c r="W69" s="342">
        <v>31.627099138977705</v>
      </c>
      <c r="X69" s="342">
        <v>82.019407779556246</v>
      </c>
      <c r="Y69" s="342">
        <v>53.652074582525792</v>
      </c>
      <c r="Z69" s="200">
        <v>51.150191051541569</v>
      </c>
    </row>
    <row r="70" spans="2:26" x14ac:dyDescent="0.2">
      <c r="B70" s="70" t="s">
        <v>226</v>
      </c>
      <c r="C70" s="341">
        <v>65.703026562393134</v>
      </c>
      <c r="D70" s="342">
        <v>93.471642753244183</v>
      </c>
      <c r="E70" s="342">
        <v>89.5469469015204</v>
      </c>
      <c r="F70" s="342">
        <v>83.838211034569895</v>
      </c>
      <c r="G70" s="85"/>
      <c r="H70" s="342">
        <v>91.418798407636132</v>
      </c>
      <c r="I70" s="342">
        <v>89.172054208840208</v>
      </c>
      <c r="J70" s="342">
        <v>88.419258736166384</v>
      </c>
      <c r="K70" s="342">
        <v>3.5498031590436221</v>
      </c>
      <c r="L70" s="85"/>
      <c r="M70" s="342">
        <v>96.590101894178019</v>
      </c>
      <c r="N70" s="342">
        <v>89.654253986030255</v>
      </c>
      <c r="O70" s="343">
        <v>66.279210484990401</v>
      </c>
      <c r="P70" s="342">
        <v>69.988718452825196</v>
      </c>
      <c r="Q70" s="342">
        <v>69.988718452825196</v>
      </c>
      <c r="R70" s="342">
        <v>58.556077389966937</v>
      </c>
      <c r="S70" s="342">
        <v>79.514292378884534</v>
      </c>
      <c r="T70" s="342">
        <v>63.003239075548017</v>
      </c>
      <c r="U70" s="342">
        <v>72.275931182808918</v>
      </c>
      <c r="V70" s="342">
        <v>37.003860372914204</v>
      </c>
      <c r="W70" s="342">
        <v>7.8368364617313455</v>
      </c>
      <c r="X70" s="342">
        <v>89.350459786084471</v>
      </c>
      <c r="Y70" s="342">
        <v>76.62748675689339</v>
      </c>
      <c r="Z70" s="200">
        <v>44.090336653070615</v>
      </c>
    </row>
    <row r="71" spans="2:26" x14ac:dyDescent="0.2">
      <c r="B71" s="70" t="s">
        <v>227</v>
      </c>
      <c r="C71" s="341">
        <v>95.255374818744428</v>
      </c>
      <c r="D71" s="342">
        <v>92.231821357045746</v>
      </c>
      <c r="E71" s="342">
        <v>92.231821357045746</v>
      </c>
      <c r="F71" s="342">
        <v>58.653985141365958</v>
      </c>
      <c r="G71" s="85"/>
      <c r="H71" s="342">
        <v>81.735665153145789</v>
      </c>
      <c r="I71" s="342">
        <v>74.850992866841835</v>
      </c>
      <c r="J71" s="342">
        <v>71.827439405143167</v>
      </c>
      <c r="K71" s="342">
        <v>2.6442877958300022</v>
      </c>
      <c r="L71" s="85"/>
      <c r="M71" s="342">
        <v>90.897905935558597</v>
      </c>
      <c r="N71" s="342">
        <v>74.48297329354844</v>
      </c>
      <c r="O71" s="343">
        <v>54.841695722309673</v>
      </c>
      <c r="P71" s="342">
        <v>60.881098782844482</v>
      </c>
      <c r="Q71" s="342">
        <v>60.881098782844482</v>
      </c>
      <c r="R71" s="342">
        <v>53.334360668492081</v>
      </c>
      <c r="S71" s="342">
        <v>75.00944961670217</v>
      </c>
      <c r="T71" s="342">
        <v>55.417402044588997</v>
      </c>
      <c r="U71" s="342">
        <v>66.038246431509862</v>
      </c>
      <c r="V71" s="342">
        <v>35.638376797109316</v>
      </c>
      <c r="W71" s="342">
        <v>15.859822008049026</v>
      </c>
      <c r="X71" s="342">
        <v>86.359042506794879</v>
      </c>
      <c r="Y71" s="342">
        <v>69.30863050478527</v>
      </c>
      <c r="Z71" s="200">
        <v>73.987893126183977</v>
      </c>
    </row>
    <row r="72" spans="2:26" x14ac:dyDescent="0.2">
      <c r="B72" s="298" t="s">
        <v>228</v>
      </c>
      <c r="C72" s="344">
        <v>77.338705291870085</v>
      </c>
      <c r="D72" s="345">
        <v>71.696835289148908</v>
      </c>
      <c r="E72" s="345">
        <v>73.280770281989945</v>
      </c>
      <c r="F72" s="345">
        <v>58.397617492432722</v>
      </c>
      <c r="G72" s="346"/>
      <c r="H72" s="345">
        <v>66.617532436656177</v>
      </c>
      <c r="I72" s="345">
        <v>66.617532436656177</v>
      </c>
      <c r="J72" s="345">
        <v>58.543003398094768</v>
      </c>
      <c r="K72" s="345">
        <v>19.92909888532763</v>
      </c>
      <c r="L72" s="346"/>
      <c r="M72" s="345">
        <v>84.940839333548467</v>
      </c>
      <c r="N72" s="345">
        <v>60.027220898307682</v>
      </c>
      <c r="O72" s="347">
        <v>41.134646434204583</v>
      </c>
      <c r="P72" s="345">
        <v>59.979982801584946</v>
      </c>
      <c r="Q72" s="345">
        <v>59.979982801584946</v>
      </c>
      <c r="R72" s="345">
        <v>54.293927835878179</v>
      </c>
      <c r="S72" s="345">
        <v>71.115760579813312</v>
      </c>
      <c r="T72" s="345">
        <v>59.578658060248792</v>
      </c>
      <c r="U72" s="345">
        <v>65.299570023191606</v>
      </c>
      <c r="V72" s="345">
        <v>37.912394389365794</v>
      </c>
      <c r="W72" s="345">
        <v>9.9547376928693883</v>
      </c>
      <c r="X72" s="345">
        <v>84.256165378469362</v>
      </c>
      <c r="Y72" s="345">
        <v>59.989443569599985</v>
      </c>
      <c r="Z72" s="348">
        <v>63.967895670586728</v>
      </c>
    </row>
    <row r="115" spans="2:15" ht="15.75" x14ac:dyDescent="0.2">
      <c r="B115" s="480"/>
      <c r="C115" s="480"/>
      <c r="D115" s="480"/>
      <c r="E115" s="480"/>
      <c r="F115" s="480"/>
      <c r="G115" s="480"/>
      <c r="H115" s="480"/>
    </row>
    <row r="116" spans="2:15" ht="15.75" x14ac:dyDescent="0.2">
      <c r="D116" s="36"/>
    </row>
    <row r="117" spans="2:15" ht="32.25" customHeight="1" x14ac:dyDescent="0.2">
      <c r="D117" s="38"/>
      <c r="E117" s="38" t="s">
        <v>157</v>
      </c>
      <c r="F117" s="38" t="s">
        <v>158</v>
      </c>
      <c r="G117" s="38" t="s">
        <v>159</v>
      </c>
      <c r="I117" s="481" t="s">
        <v>174</v>
      </c>
      <c r="J117" s="482"/>
      <c r="K117" s="482"/>
      <c r="L117" s="482"/>
      <c r="M117" s="482"/>
      <c r="N117" s="482"/>
      <c r="O117" s="482"/>
    </row>
    <row r="118" spans="2:15" ht="15.75" x14ac:dyDescent="0.2">
      <c r="D118" s="39">
        <v>2000</v>
      </c>
      <c r="E118" s="40">
        <v>71</v>
      </c>
      <c r="F118" s="40">
        <v>70</v>
      </c>
      <c r="G118" s="40">
        <v>71</v>
      </c>
      <c r="I118" s="482"/>
      <c r="J118" s="482"/>
      <c r="K118" s="482"/>
      <c r="L118" s="482"/>
      <c r="M118" s="482"/>
      <c r="N118" s="482"/>
      <c r="O118" s="482"/>
    </row>
    <row r="119" spans="2:15" ht="15.75" x14ac:dyDescent="0.2">
      <c r="D119" s="39">
        <v>2001</v>
      </c>
      <c r="E119" s="40">
        <v>68</v>
      </c>
      <c r="F119" s="40">
        <v>65</v>
      </c>
      <c r="G119" s="40">
        <v>82</v>
      </c>
      <c r="I119" s="482"/>
      <c r="J119" s="482"/>
      <c r="K119" s="482"/>
      <c r="L119" s="482"/>
      <c r="M119" s="482"/>
      <c r="N119" s="482"/>
      <c r="O119" s="482"/>
    </row>
    <row r="120" spans="2:15" ht="15.75" x14ac:dyDescent="0.2">
      <c r="D120" s="39">
        <v>2002</v>
      </c>
      <c r="E120" s="40">
        <v>73</v>
      </c>
      <c r="F120" s="40">
        <v>74</v>
      </c>
      <c r="G120" s="40">
        <v>73</v>
      </c>
      <c r="I120" s="482"/>
      <c r="J120" s="482"/>
      <c r="K120" s="482"/>
      <c r="L120" s="482"/>
      <c r="M120" s="482"/>
      <c r="N120" s="482"/>
      <c r="O120" s="482"/>
    </row>
    <row r="121" spans="2:15" ht="15.75" x14ac:dyDescent="0.2">
      <c r="D121" s="39">
        <v>2003</v>
      </c>
      <c r="E121" s="40">
        <v>75</v>
      </c>
      <c r="F121" s="40">
        <v>74</v>
      </c>
      <c r="G121" s="40">
        <v>70</v>
      </c>
      <c r="I121" s="482"/>
      <c r="J121" s="482"/>
      <c r="K121" s="482"/>
      <c r="L121" s="482"/>
      <c r="M121" s="482"/>
      <c r="N121" s="482"/>
      <c r="O121" s="482"/>
    </row>
    <row r="122" spans="2:15" ht="15.75" x14ac:dyDescent="0.2">
      <c r="D122" s="39">
        <v>2004</v>
      </c>
      <c r="E122" s="40">
        <v>85</v>
      </c>
      <c r="F122" s="40">
        <v>84</v>
      </c>
      <c r="G122" s="40">
        <v>86</v>
      </c>
      <c r="I122" s="482"/>
      <c r="J122" s="482"/>
      <c r="K122" s="482"/>
      <c r="L122" s="482"/>
      <c r="M122" s="482"/>
      <c r="N122" s="482"/>
      <c r="O122" s="482"/>
    </row>
    <row r="123" spans="2:15" ht="15.75" x14ac:dyDescent="0.2">
      <c r="D123" s="39">
        <v>2005</v>
      </c>
      <c r="E123" s="40">
        <v>83</v>
      </c>
      <c r="F123" s="40">
        <v>84</v>
      </c>
      <c r="G123" s="40">
        <v>91</v>
      </c>
      <c r="I123" s="482"/>
      <c r="J123" s="482"/>
      <c r="K123" s="482"/>
      <c r="L123" s="482"/>
      <c r="M123" s="482"/>
      <c r="N123" s="482"/>
      <c r="O123" s="482"/>
    </row>
    <row r="124" spans="2:15" ht="15.75" x14ac:dyDescent="0.2">
      <c r="D124" s="39">
        <v>2006</v>
      </c>
      <c r="E124" s="40">
        <v>84</v>
      </c>
      <c r="F124" s="40">
        <v>84</v>
      </c>
      <c r="G124" s="40">
        <v>83</v>
      </c>
      <c r="I124" s="482"/>
      <c r="J124" s="482"/>
      <c r="K124" s="482"/>
      <c r="L124" s="482"/>
      <c r="M124" s="482"/>
      <c r="N124" s="482"/>
      <c r="O124" s="482"/>
    </row>
    <row r="125" spans="2:15" ht="15.75" x14ac:dyDescent="0.2">
      <c r="D125" s="39">
        <v>2007</v>
      </c>
      <c r="E125" s="40">
        <v>84</v>
      </c>
      <c r="F125" s="40">
        <v>84</v>
      </c>
      <c r="G125" s="40">
        <v>85</v>
      </c>
      <c r="I125" s="482"/>
      <c r="J125" s="482"/>
      <c r="K125" s="482"/>
      <c r="L125" s="482"/>
      <c r="M125" s="482"/>
      <c r="N125" s="482"/>
      <c r="O125" s="482"/>
    </row>
    <row r="126" spans="2:15" ht="15.75" x14ac:dyDescent="0.2">
      <c r="D126" s="39">
        <v>2008</v>
      </c>
      <c r="E126" s="40">
        <v>85</v>
      </c>
      <c r="F126" s="40">
        <v>84</v>
      </c>
      <c r="G126" s="40">
        <v>86</v>
      </c>
      <c r="I126" s="482"/>
      <c r="J126" s="482"/>
      <c r="K126" s="482"/>
      <c r="L126" s="482"/>
      <c r="M126" s="482"/>
      <c r="N126" s="482"/>
      <c r="O126" s="482"/>
    </row>
    <row r="127" spans="2:15" ht="15.75" x14ac:dyDescent="0.2">
      <c r="D127" s="39">
        <v>2009</v>
      </c>
      <c r="E127" s="40">
        <v>87</v>
      </c>
      <c r="F127" s="40">
        <v>87</v>
      </c>
      <c r="G127" s="40">
        <v>89</v>
      </c>
      <c r="I127" s="482"/>
      <c r="J127" s="482"/>
      <c r="K127" s="482"/>
      <c r="L127" s="482"/>
      <c r="M127" s="482"/>
      <c r="N127" s="482"/>
      <c r="O127" s="482"/>
    </row>
    <row r="128" spans="2:15" ht="15.75" x14ac:dyDescent="0.2">
      <c r="D128" s="39">
        <v>2010</v>
      </c>
      <c r="E128" s="40">
        <v>86</v>
      </c>
      <c r="F128" s="40">
        <v>86</v>
      </c>
      <c r="G128" s="40">
        <v>90</v>
      </c>
      <c r="I128" s="482"/>
      <c r="J128" s="482"/>
      <c r="K128" s="482"/>
      <c r="L128" s="482"/>
      <c r="M128" s="482"/>
      <c r="N128" s="482"/>
      <c r="O128" s="482"/>
    </row>
    <row r="129" spans="2:15" ht="15.75" x14ac:dyDescent="0.2">
      <c r="D129" s="39">
        <v>2011</v>
      </c>
      <c r="E129" s="40">
        <v>87</v>
      </c>
      <c r="F129" s="40">
        <v>87</v>
      </c>
      <c r="G129" s="40">
        <v>85</v>
      </c>
      <c r="I129" s="482"/>
      <c r="J129" s="482"/>
      <c r="K129" s="482"/>
      <c r="L129" s="482"/>
      <c r="M129" s="482"/>
      <c r="N129" s="482"/>
      <c r="O129" s="482"/>
    </row>
    <row r="130" spans="2:15" ht="15.75" x14ac:dyDescent="0.2">
      <c r="D130" s="39">
        <v>2012</v>
      </c>
      <c r="E130" s="40">
        <v>84</v>
      </c>
      <c r="F130" s="40">
        <v>84</v>
      </c>
      <c r="G130" s="40">
        <v>73</v>
      </c>
      <c r="I130" s="482"/>
      <c r="J130" s="482"/>
      <c r="K130" s="482"/>
      <c r="L130" s="482"/>
      <c r="M130" s="482"/>
      <c r="N130" s="482"/>
      <c r="O130" s="482"/>
    </row>
    <row r="131" spans="2:15" ht="15.75" x14ac:dyDescent="0.2">
      <c r="D131" s="39"/>
      <c r="E131" s="39"/>
      <c r="F131" s="39"/>
      <c r="G131" s="39"/>
      <c r="I131" s="482"/>
      <c r="J131" s="482"/>
      <c r="K131" s="482"/>
      <c r="L131" s="482"/>
      <c r="M131" s="482"/>
      <c r="N131" s="482"/>
      <c r="O131" s="482"/>
    </row>
    <row r="132" spans="2:15" ht="15.75" x14ac:dyDescent="0.2">
      <c r="D132" s="37" t="s">
        <v>160</v>
      </c>
      <c r="I132" s="482"/>
      <c r="J132" s="482"/>
      <c r="K132" s="482"/>
      <c r="L132" s="482"/>
      <c r="M132" s="482"/>
      <c r="N132" s="482"/>
      <c r="O132" s="482"/>
    </row>
    <row r="133" spans="2:15" ht="15.75" x14ac:dyDescent="0.25">
      <c r="D133" s="8" t="s">
        <v>161</v>
      </c>
      <c r="I133" s="482"/>
      <c r="J133" s="482"/>
      <c r="K133" s="482"/>
      <c r="L133" s="482"/>
      <c r="M133" s="482"/>
      <c r="N133" s="482"/>
      <c r="O133" s="482"/>
    </row>
    <row r="134" spans="2:15" x14ac:dyDescent="0.2">
      <c r="I134" s="482"/>
      <c r="J134" s="482"/>
      <c r="K134" s="482"/>
      <c r="L134" s="482"/>
      <c r="M134" s="482"/>
      <c r="N134" s="482"/>
      <c r="O134" s="482"/>
    </row>
    <row r="135" spans="2:15" x14ac:dyDescent="0.2">
      <c r="I135" s="482"/>
      <c r="J135" s="482"/>
      <c r="K135" s="482"/>
      <c r="L135" s="482"/>
      <c r="M135" s="482"/>
      <c r="N135" s="482"/>
      <c r="O135" s="482"/>
    </row>
    <row r="136" spans="2:15" ht="15" customHeight="1" x14ac:dyDescent="0.2">
      <c r="B136" s="41" t="s">
        <v>162</v>
      </c>
      <c r="C136" s="32" t="s">
        <v>163</v>
      </c>
      <c r="D136" s="32">
        <v>2006</v>
      </c>
      <c r="E136" s="32">
        <v>2010</v>
      </c>
      <c r="F136" s="32">
        <v>2018</v>
      </c>
      <c r="I136" s="482"/>
      <c r="J136" s="482"/>
      <c r="K136" s="482"/>
      <c r="L136" s="482"/>
      <c r="M136" s="482"/>
      <c r="N136" s="482"/>
      <c r="O136" s="482"/>
    </row>
    <row r="137" spans="2:15" ht="15" customHeight="1" x14ac:dyDescent="0.2">
      <c r="B137" s="5" t="s">
        <v>164</v>
      </c>
      <c r="C137" s="42">
        <v>60.2</v>
      </c>
      <c r="D137" s="42">
        <v>81</v>
      </c>
      <c r="E137" s="42">
        <v>77.900000000000006</v>
      </c>
      <c r="F137" s="32"/>
      <c r="I137" s="482"/>
      <c r="J137" s="482"/>
      <c r="K137" s="482"/>
      <c r="L137" s="482"/>
      <c r="M137" s="482"/>
      <c r="N137" s="482"/>
      <c r="O137" s="482"/>
    </row>
    <row r="138" spans="2:15" ht="15" customHeight="1" x14ac:dyDescent="0.2">
      <c r="B138" s="5" t="s">
        <v>165</v>
      </c>
      <c r="C138" s="42">
        <v>83.8</v>
      </c>
      <c r="D138" s="42">
        <v>87.6</v>
      </c>
      <c r="E138" s="42">
        <v>79</v>
      </c>
      <c r="F138" s="32"/>
      <c r="I138" s="482"/>
      <c r="J138" s="482"/>
      <c r="K138" s="482"/>
      <c r="L138" s="482"/>
      <c r="M138" s="482"/>
      <c r="N138" s="482"/>
      <c r="O138" s="482"/>
    </row>
    <row r="139" spans="2:15" ht="15" customHeight="1" x14ac:dyDescent="0.2">
      <c r="B139" s="5" t="s">
        <v>166</v>
      </c>
      <c r="C139" s="42">
        <v>85</v>
      </c>
      <c r="D139" s="42">
        <v>97.7</v>
      </c>
      <c r="E139" s="42">
        <v>90.5</v>
      </c>
      <c r="F139" s="32"/>
      <c r="I139" s="482"/>
      <c r="J139" s="482"/>
      <c r="K139" s="482"/>
      <c r="L139" s="482"/>
      <c r="M139" s="482"/>
      <c r="N139" s="482"/>
      <c r="O139" s="482"/>
    </row>
    <row r="140" spans="2:15" ht="15" customHeight="1" x14ac:dyDescent="0.2">
      <c r="B140" s="5" t="s">
        <v>167</v>
      </c>
      <c r="C140" s="42">
        <v>78.5</v>
      </c>
      <c r="D140" s="42">
        <v>96.7</v>
      </c>
      <c r="E140" s="42">
        <v>88.5</v>
      </c>
      <c r="F140" s="32"/>
      <c r="I140" s="482"/>
      <c r="J140" s="482"/>
      <c r="K140" s="482"/>
      <c r="L140" s="482"/>
      <c r="M140" s="482"/>
      <c r="N140" s="482"/>
      <c r="O140" s="482"/>
    </row>
    <row r="141" spans="2:15" ht="15" customHeight="1" x14ac:dyDescent="0.2">
      <c r="B141" s="5" t="s">
        <v>168</v>
      </c>
      <c r="C141" s="42">
        <v>51</v>
      </c>
      <c r="D141" s="42">
        <v>92.4</v>
      </c>
      <c r="E141" s="42">
        <v>83.2</v>
      </c>
      <c r="F141" s="32"/>
      <c r="I141" s="482"/>
      <c r="J141" s="482"/>
      <c r="K141" s="482"/>
      <c r="L141" s="482"/>
      <c r="M141" s="482"/>
      <c r="N141" s="482"/>
      <c r="O141" s="482"/>
    </row>
    <row r="142" spans="2:15" ht="15" customHeight="1" x14ac:dyDescent="0.2">
      <c r="B142" s="5" t="s">
        <v>169</v>
      </c>
      <c r="C142" s="42">
        <v>79.099999999999994</v>
      </c>
      <c r="D142" s="42">
        <v>90.8</v>
      </c>
      <c r="E142" s="42"/>
      <c r="F142" s="32"/>
      <c r="I142" s="482"/>
      <c r="J142" s="482"/>
      <c r="K142" s="482"/>
      <c r="L142" s="482"/>
      <c r="M142" s="482"/>
      <c r="N142" s="482"/>
      <c r="O142" s="482"/>
    </row>
    <row r="143" spans="2:15" ht="15" customHeight="1" x14ac:dyDescent="0.2">
      <c r="B143" s="5" t="s">
        <v>170</v>
      </c>
      <c r="C143" s="42"/>
      <c r="D143" s="42">
        <v>19.3</v>
      </c>
      <c r="E143" s="42">
        <v>64</v>
      </c>
      <c r="F143" s="32"/>
      <c r="I143" s="482"/>
      <c r="J143" s="482"/>
      <c r="K143" s="482"/>
      <c r="L143" s="482"/>
      <c r="M143" s="482"/>
      <c r="N143" s="482"/>
      <c r="O143" s="482"/>
    </row>
    <row r="144" spans="2:15" ht="15" customHeight="1" x14ac:dyDescent="0.2">
      <c r="B144" s="5" t="s">
        <v>171</v>
      </c>
      <c r="C144" s="42"/>
      <c r="D144" s="42">
        <v>3.2</v>
      </c>
      <c r="E144" s="42" t="s">
        <v>172</v>
      </c>
      <c r="F144" s="32"/>
      <c r="I144" s="482"/>
      <c r="J144" s="482"/>
      <c r="K144" s="482"/>
      <c r="L144" s="482"/>
      <c r="M144" s="482"/>
      <c r="N144" s="482"/>
      <c r="O144" s="482"/>
    </row>
    <row r="145" spans="2:15" ht="15" customHeight="1" x14ac:dyDescent="0.2">
      <c r="B145" s="5" t="s">
        <v>173</v>
      </c>
      <c r="C145" s="42">
        <v>54.1</v>
      </c>
      <c r="D145" s="42">
        <v>75.3</v>
      </c>
      <c r="E145" s="42"/>
      <c r="F145" s="32"/>
      <c r="I145" s="482"/>
      <c r="J145" s="482"/>
      <c r="K145" s="482"/>
      <c r="L145" s="482"/>
      <c r="M145" s="482"/>
      <c r="N145" s="482"/>
      <c r="O145" s="482"/>
    </row>
    <row r="146" spans="2:15" x14ac:dyDescent="0.2">
      <c r="I146" s="482"/>
      <c r="J146" s="482"/>
      <c r="K146" s="482"/>
      <c r="L146" s="482"/>
      <c r="M146" s="482"/>
      <c r="N146" s="482"/>
      <c r="O146" s="482"/>
    </row>
    <row r="147" spans="2:15" x14ac:dyDescent="0.2">
      <c r="I147" s="482"/>
      <c r="J147" s="482"/>
      <c r="K147" s="482"/>
      <c r="L147" s="482"/>
      <c r="M147" s="482"/>
      <c r="N147" s="482"/>
      <c r="O147" s="482"/>
    </row>
    <row r="148" spans="2:15" ht="22.5" customHeight="1" x14ac:dyDescent="0.2">
      <c r="I148" s="482"/>
      <c r="J148" s="482"/>
      <c r="K148" s="482"/>
      <c r="L148" s="482"/>
      <c r="M148" s="482"/>
      <c r="N148" s="482"/>
      <c r="O148" s="482"/>
    </row>
    <row r="149" spans="2:15" x14ac:dyDescent="0.2">
      <c r="I149" s="482"/>
      <c r="J149" s="482"/>
      <c r="K149" s="482"/>
      <c r="L149" s="482"/>
      <c r="M149" s="482"/>
      <c r="N149" s="482"/>
      <c r="O149" s="482"/>
    </row>
    <row r="150" spans="2:15" x14ac:dyDescent="0.2">
      <c r="I150" s="482"/>
      <c r="J150" s="482"/>
      <c r="K150" s="482"/>
      <c r="L150" s="482"/>
      <c r="M150" s="482"/>
      <c r="N150" s="482"/>
      <c r="O150" s="482"/>
    </row>
  </sheetData>
  <mergeCells count="55">
    <mergeCell ref="B47:Z47"/>
    <mergeCell ref="B48:B50"/>
    <mergeCell ref="M49:M51"/>
    <mergeCell ref="N49:N51"/>
    <mergeCell ref="P48:U48"/>
    <mergeCell ref="V48:V51"/>
    <mergeCell ref="H49:J50"/>
    <mergeCell ref="X49:X51"/>
    <mergeCell ref="Y49:Y51"/>
    <mergeCell ref="K49:K51"/>
    <mergeCell ref="X48:Y48"/>
    <mergeCell ref="C48:K48"/>
    <mergeCell ref="B5:K5"/>
    <mergeCell ref="B45:Z45"/>
    <mergeCell ref="L48:L51"/>
    <mergeCell ref="M48:N48"/>
    <mergeCell ref="O48:O51"/>
    <mergeCell ref="C49:C51"/>
    <mergeCell ref="D49:F50"/>
    <mergeCell ref="G49:G51"/>
    <mergeCell ref="Z48:Z51"/>
    <mergeCell ref="P49:P51"/>
    <mergeCell ref="Q49:Q51"/>
    <mergeCell ref="R49:R51"/>
    <mergeCell ref="S49:S51"/>
    <mergeCell ref="T49:T51"/>
    <mergeCell ref="U49:U51"/>
    <mergeCell ref="W48:W51"/>
    <mergeCell ref="B34:K34"/>
    <mergeCell ref="B35:K35"/>
    <mergeCell ref="B36:K36"/>
    <mergeCell ref="B37:K37"/>
    <mergeCell ref="B38:K38"/>
    <mergeCell ref="B46:Z46"/>
    <mergeCell ref="B39:K39"/>
    <mergeCell ref="B40:K40"/>
    <mergeCell ref="B41:K41"/>
    <mergeCell ref="B42:K42"/>
    <mergeCell ref="B43:K43"/>
    <mergeCell ref="B2:K2"/>
    <mergeCell ref="B3:K3"/>
    <mergeCell ref="B115:H115"/>
    <mergeCell ref="I117:O150"/>
    <mergeCell ref="B6:K6"/>
    <mergeCell ref="B7:K7"/>
    <mergeCell ref="B8:B10"/>
    <mergeCell ref="C8:F8"/>
    <mergeCell ref="H8:K8"/>
    <mergeCell ref="C9:E9"/>
    <mergeCell ref="F9:F10"/>
    <mergeCell ref="H9:J9"/>
    <mergeCell ref="K9:K10"/>
    <mergeCell ref="B31:K31"/>
    <mergeCell ref="B32:K32"/>
    <mergeCell ref="B33:K3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J26"/>
  <sheetViews>
    <sheetView zoomScale="80" zoomScaleNormal="80" workbookViewId="0">
      <selection activeCell="D10" sqref="D10"/>
    </sheetView>
  </sheetViews>
  <sheetFormatPr defaultRowHeight="12.75" x14ac:dyDescent="0.2"/>
  <cols>
    <col min="2" max="4" width="22.6640625" customWidth="1"/>
    <col min="5" max="5" width="22.83203125" customWidth="1"/>
    <col min="6" max="6" width="20.1640625" customWidth="1"/>
    <col min="7" max="7" width="18.6640625" customWidth="1"/>
    <col min="8" max="8" width="62.83203125" bestFit="1" customWidth="1"/>
    <col min="9" max="9" width="24.83203125" bestFit="1" customWidth="1"/>
    <col min="10" max="10" width="21.83203125" bestFit="1" customWidth="1"/>
    <col min="11" max="11" width="15.6640625" bestFit="1" customWidth="1"/>
    <col min="12" max="12" width="13" bestFit="1" customWidth="1"/>
    <col min="13" max="13" width="18.6640625" customWidth="1"/>
    <col min="14" max="14" width="9.1640625" customWidth="1"/>
  </cols>
  <sheetData>
    <row r="3" spans="2:10" ht="36.75" customHeight="1" x14ac:dyDescent="0.2">
      <c r="B3" s="991" t="s">
        <v>40</v>
      </c>
      <c r="C3" s="992"/>
      <c r="D3" s="992"/>
      <c r="E3" s="992"/>
      <c r="F3" s="992"/>
      <c r="G3" s="992"/>
      <c r="H3" s="992"/>
      <c r="I3" s="993"/>
    </row>
    <row r="4" spans="2:10" ht="39.75" customHeight="1" x14ac:dyDescent="0.2">
      <c r="B4" s="415" t="s">
        <v>296</v>
      </c>
      <c r="C4" s="416"/>
      <c r="D4" s="416"/>
      <c r="E4" s="416"/>
      <c r="F4" s="416"/>
      <c r="G4" s="416"/>
      <c r="H4" s="416"/>
      <c r="I4" s="417"/>
    </row>
    <row r="7" spans="2:10" x14ac:dyDescent="0.2">
      <c r="B7" s="264" t="s">
        <v>699</v>
      </c>
      <c r="C7" s="264"/>
      <c r="D7" s="264"/>
      <c r="E7" s="264"/>
      <c r="F7" s="264"/>
      <c r="G7" s="264"/>
      <c r="H7" s="264"/>
      <c r="I7" s="264"/>
    </row>
    <row r="11" spans="2:10" ht="14.25" x14ac:dyDescent="0.2">
      <c r="B11" s="1082" t="s">
        <v>1003</v>
      </c>
      <c r="C11" s="1083"/>
      <c r="D11" s="1083"/>
      <c r="E11" s="1083"/>
      <c r="F11" s="1083"/>
      <c r="G11" s="1083"/>
      <c r="H11" s="1083"/>
      <c r="I11" s="1083"/>
      <c r="J11" s="1084"/>
    </row>
    <row r="12" spans="2:10" ht="27" customHeight="1" x14ac:dyDescent="0.2">
      <c r="B12" s="603" t="s">
        <v>976</v>
      </c>
      <c r="C12" s="603" t="s">
        <v>977</v>
      </c>
      <c r="D12" s="603" t="s">
        <v>978</v>
      </c>
      <c r="E12" s="603" t="s">
        <v>979</v>
      </c>
      <c r="F12" s="603" t="s">
        <v>980</v>
      </c>
      <c r="G12" s="603" t="s">
        <v>981</v>
      </c>
      <c r="H12" s="603" t="s">
        <v>982</v>
      </c>
      <c r="I12" s="603" t="s">
        <v>983</v>
      </c>
      <c r="J12" s="603" t="s">
        <v>984</v>
      </c>
    </row>
    <row r="13" spans="2:10" ht="90" x14ac:dyDescent="0.2">
      <c r="B13" s="1077" t="s">
        <v>987</v>
      </c>
      <c r="C13" s="1078" t="s">
        <v>995</v>
      </c>
      <c r="D13" s="1077" t="s">
        <v>988</v>
      </c>
      <c r="E13" s="1077" t="s">
        <v>989</v>
      </c>
      <c r="F13" s="1079" t="s">
        <v>990</v>
      </c>
      <c r="G13" s="1079" t="s">
        <v>991</v>
      </c>
      <c r="H13" s="1079" t="s">
        <v>990</v>
      </c>
      <c r="I13" s="1080"/>
      <c r="J13" s="1077" t="s">
        <v>992</v>
      </c>
    </row>
    <row r="14" spans="2:10" ht="210" x14ac:dyDescent="0.2">
      <c r="B14" s="1077" t="s">
        <v>993</v>
      </c>
      <c r="C14" s="1078" t="s">
        <v>994</v>
      </c>
      <c r="D14" s="1077" t="s">
        <v>996</v>
      </c>
      <c r="E14" s="1077" t="s">
        <v>997</v>
      </c>
      <c r="F14" s="1077" t="s">
        <v>998</v>
      </c>
      <c r="G14" s="1077" t="s">
        <v>985</v>
      </c>
      <c r="H14" s="1079" t="s">
        <v>986</v>
      </c>
      <c r="I14" s="1081" t="s">
        <v>999</v>
      </c>
      <c r="J14" s="1077" t="s">
        <v>1000</v>
      </c>
    </row>
    <row r="15" spans="2:10" x14ac:dyDescent="0.2">
      <c r="B15" s="268" t="s">
        <v>1001</v>
      </c>
      <c r="C15" s="268"/>
    </row>
    <row r="16" spans="2:10" x14ac:dyDescent="0.2">
      <c r="B16" s="268" t="s">
        <v>746</v>
      </c>
      <c r="C16" s="667" t="s">
        <v>1002</v>
      </c>
    </row>
    <row r="26" spans="2:2" x14ac:dyDescent="0.2">
      <c r="B26" s="355"/>
    </row>
  </sheetData>
  <mergeCells count="3">
    <mergeCell ref="B3:I3"/>
    <mergeCell ref="B4:I4"/>
    <mergeCell ref="B11:J11"/>
  </mergeCells>
  <hyperlinks>
    <hyperlink ref="C16" r:id="rId1" xr:uid="{E5B72417-F5B0-4ABD-9C78-38DF08B7FC5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E3:E7"/>
  <sheetViews>
    <sheetView workbookViewId="0">
      <selection activeCell="P25" sqref="P25"/>
    </sheetView>
  </sheetViews>
  <sheetFormatPr defaultRowHeight="12.75" x14ac:dyDescent="0.2"/>
  <cols>
    <col min="5" max="5" width="60" customWidth="1"/>
  </cols>
  <sheetData>
    <row r="3" spans="5:5" ht="66" customHeight="1" x14ac:dyDescent="0.2">
      <c r="E3" s="332" t="s">
        <v>41</v>
      </c>
    </row>
    <row r="4" spans="5:5" ht="63" customHeight="1" x14ac:dyDescent="0.2">
      <c r="E4" s="249" t="s">
        <v>297</v>
      </c>
    </row>
    <row r="7" spans="5:5" x14ac:dyDescent="0.2">
      <c r="E7" s="264" t="s">
        <v>698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J148"/>
  <sheetViews>
    <sheetView zoomScale="70" zoomScaleNormal="70" workbookViewId="0">
      <selection activeCell="K158" sqref="K158"/>
    </sheetView>
  </sheetViews>
  <sheetFormatPr defaultRowHeight="12.75" x14ac:dyDescent="0.2"/>
  <cols>
    <col min="1" max="1" width="9.33203125" style="268"/>
    <col min="2" max="2" width="35.33203125" style="268" customWidth="1"/>
    <col min="3" max="3" width="11.1640625" style="268" customWidth="1"/>
    <col min="4" max="4" width="10.83203125" style="268" customWidth="1"/>
    <col min="5" max="5" width="10.6640625" style="268" customWidth="1"/>
    <col min="6" max="6" width="12" style="268" customWidth="1"/>
    <col min="7" max="7" width="10" style="268" customWidth="1"/>
    <col min="8" max="8" width="12.1640625" style="268" customWidth="1"/>
    <col min="9" max="9" width="10" style="268" customWidth="1"/>
    <col min="10" max="10" width="10.5" style="268" customWidth="1"/>
    <col min="11" max="11" width="26.5" style="268" customWidth="1"/>
    <col min="12" max="12" width="9.6640625" style="268" customWidth="1"/>
    <col min="13" max="13" width="11.5" style="268" customWidth="1"/>
    <col min="14" max="14" width="12.1640625" style="268" customWidth="1"/>
    <col min="15" max="16" width="14" style="268" customWidth="1"/>
    <col min="17" max="17" width="13.33203125" style="268" customWidth="1"/>
    <col min="18" max="18" width="14" style="268" customWidth="1"/>
    <col min="19" max="20" width="8.1640625" style="268" customWidth="1"/>
    <col min="21" max="21" width="8" style="268" customWidth="1"/>
    <col min="22" max="22" width="7.33203125" style="268" customWidth="1"/>
    <col min="23" max="25" width="7.1640625" style="268" customWidth="1"/>
    <col min="26" max="26" width="18.33203125" style="268" customWidth="1"/>
    <col min="27" max="30" width="5" style="268" customWidth="1"/>
    <col min="31" max="16384" width="9.33203125" style="268"/>
  </cols>
  <sheetData>
    <row r="2" spans="2:25" ht="29.25" customHeight="1" x14ac:dyDescent="0.2">
      <c r="B2" s="674" t="s">
        <v>43</v>
      </c>
      <c r="C2" s="674"/>
      <c r="D2" s="674"/>
      <c r="E2" s="674"/>
      <c r="F2" s="674"/>
      <c r="G2" s="674"/>
      <c r="H2" s="674"/>
      <c r="I2" s="674"/>
      <c r="J2" s="674"/>
      <c r="K2" s="674"/>
      <c r="L2" s="674"/>
      <c r="N2" s="666"/>
      <c r="O2" s="666"/>
      <c r="P2" s="666"/>
      <c r="Q2" s="666"/>
      <c r="R2" s="666"/>
      <c r="S2" s="666"/>
      <c r="T2" s="666"/>
      <c r="U2" s="666"/>
      <c r="V2" s="666"/>
      <c r="W2" s="666"/>
      <c r="X2" s="666"/>
      <c r="Y2" s="11"/>
    </row>
    <row r="3" spans="2:25" ht="221.25" customHeight="1" x14ac:dyDescent="0.2">
      <c r="B3" s="1085" t="s">
        <v>298</v>
      </c>
      <c r="C3" s="1086"/>
      <c r="D3" s="1086"/>
      <c r="E3" s="1086"/>
      <c r="F3" s="1086"/>
      <c r="G3" s="1086"/>
      <c r="H3" s="1086"/>
      <c r="I3" s="1086"/>
      <c r="J3" s="1086"/>
      <c r="K3" s="1086"/>
      <c r="L3" s="1087"/>
      <c r="N3" s="666"/>
      <c r="O3" s="1088"/>
      <c r="P3" s="1088"/>
      <c r="Q3" s="1088"/>
      <c r="R3" s="1088"/>
      <c r="S3" s="1088"/>
      <c r="T3" s="1088"/>
      <c r="U3" s="1088"/>
      <c r="V3" s="1088"/>
      <c r="W3" s="1088"/>
      <c r="X3" s="1088"/>
    </row>
    <row r="6" spans="2:25" ht="15.75" x14ac:dyDescent="0.25">
      <c r="B6" s="1089" t="s">
        <v>700</v>
      </c>
      <c r="C6" s="1090"/>
      <c r="D6" s="1090"/>
      <c r="E6" s="1090"/>
      <c r="F6" s="1090"/>
      <c r="G6" s="1090"/>
      <c r="H6" s="1090"/>
      <c r="I6" s="1090"/>
      <c r="J6" s="1090"/>
      <c r="K6" s="1090"/>
      <c r="L6" s="1090"/>
      <c r="M6" s="1090"/>
      <c r="N6" s="1090"/>
      <c r="O6" s="1090"/>
      <c r="P6" s="1090"/>
      <c r="Q6" s="1090"/>
      <c r="R6" s="1090"/>
      <c r="S6" s="1090"/>
      <c r="T6" s="1090"/>
      <c r="U6" s="1091"/>
      <c r="V6" s="1091"/>
      <c r="W6" s="1091"/>
      <c r="X6" s="1091"/>
    </row>
    <row r="7" spans="2:25" x14ac:dyDescent="0.2">
      <c r="B7" s="788" t="s">
        <v>175</v>
      </c>
      <c r="C7" s="1092">
        <v>2000</v>
      </c>
      <c r="D7" s="1092">
        <v>2001</v>
      </c>
      <c r="E7" s="1092">
        <v>2002</v>
      </c>
      <c r="F7" s="1092">
        <v>2003</v>
      </c>
      <c r="G7" s="1092">
        <v>2004</v>
      </c>
      <c r="H7" s="1092">
        <v>2005</v>
      </c>
      <c r="I7" s="1092">
        <v>2006</v>
      </c>
      <c r="J7" s="1092">
        <v>2007</v>
      </c>
      <c r="K7" s="1092">
        <v>2008</v>
      </c>
      <c r="L7" s="1092">
        <v>2009</v>
      </c>
      <c r="M7" s="1092">
        <v>2010</v>
      </c>
      <c r="N7" s="1092">
        <v>2011</v>
      </c>
      <c r="O7" s="1092">
        <v>2012</v>
      </c>
      <c r="P7" s="1092">
        <v>2013</v>
      </c>
      <c r="Q7" s="1092">
        <v>2014</v>
      </c>
      <c r="R7" s="1092">
        <v>2015</v>
      </c>
      <c r="S7" s="1092">
        <v>2016</v>
      </c>
      <c r="T7" s="1092">
        <v>2017</v>
      </c>
      <c r="U7" s="1092">
        <v>2018</v>
      </c>
      <c r="V7" s="1092">
        <v>2019</v>
      </c>
      <c r="W7" s="1092">
        <v>2020</v>
      </c>
      <c r="X7" s="1092">
        <v>2021</v>
      </c>
    </row>
    <row r="8" spans="2:25" ht="15.75" customHeight="1" x14ac:dyDescent="0.2">
      <c r="B8" s="791" t="s">
        <v>176</v>
      </c>
      <c r="C8" s="12">
        <v>224</v>
      </c>
      <c r="D8" s="12">
        <v>223</v>
      </c>
      <c r="E8" s="12">
        <v>246</v>
      </c>
      <c r="F8" s="12">
        <v>295</v>
      </c>
      <c r="G8" s="43" t="s">
        <v>107</v>
      </c>
      <c r="H8" s="43" t="s">
        <v>107</v>
      </c>
      <c r="I8" s="561">
        <v>330</v>
      </c>
      <c r="J8" s="561">
        <v>139</v>
      </c>
      <c r="K8" s="561">
        <v>355</v>
      </c>
      <c r="L8" s="561">
        <v>410</v>
      </c>
      <c r="M8" s="561">
        <v>328</v>
      </c>
      <c r="N8" s="561" t="s">
        <v>105</v>
      </c>
      <c r="O8" s="561">
        <v>316</v>
      </c>
      <c r="P8" s="561">
        <v>369</v>
      </c>
      <c r="Q8" s="561">
        <v>360</v>
      </c>
      <c r="R8" s="561">
        <v>401</v>
      </c>
      <c r="S8" s="561">
        <v>436</v>
      </c>
      <c r="T8" s="561">
        <v>465</v>
      </c>
      <c r="U8" s="561">
        <v>471</v>
      </c>
      <c r="V8" s="561" t="s">
        <v>107</v>
      </c>
      <c r="W8" s="561" t="s">
        <v>107</v>
      </c>
      <c r="X8" s="561" t="s">
        <v>107</v>
      </c>
    </row>
    <row r="9" spans="2:25" ht="15.75" customHeight="1" x14ac:dyDescent="0.2">
      <c r="B9" s="791"/>
      <c r="C9" s="12"/>
      <c r="D9" s="12"/>
      <c r="E9" s="12"/>
      <c r="F9" s="12"/>
      <c r="G9" s="12"/>
      <c r="H9" s="12"/>
      <c r="I9" s="561"/>
      <c r="J9" s="561"/>
      <c r="K9" s="561"/>
      <c r="L9" s="561"/>
      <c r="M9" s="561"/>
      <c r="N9" s="561" t="s">
        <v>105</v>
      </c>
      <c r="O9" s="561"/>
      <c r="P9" s="561"/>
      <c r="Q9" s="561"/>
      <c r="R9" s="561"/>
      <c r="S9" s="561"/>
      <c r="T9" s="561"/>
      <c r="U9" s="561"/>
      <c r="V9" s="561"/>
      <c r="W9" s="561"/>
      <c r="X9" s="561"/>
    </row>
    <row r="10" spans="2:25" ht="15.75" customHeight="1" x14ac:dyDescent="0.2">
      <c r="B10" s="791" t="s">
        <v>177</v>
      </c>
      <c r="C10" s="1093">
        <v>98</v>
      </c>
      <c r="D10" s="1093">
        <v>95</v>
      </c>
      <c r="E10" s="1093">
        <v>104</v>
      </c>
      <c r="F10" s="1093">
        <v>105</v>
      </c>
      <c r="G10" s="1093">
        <v>107</v>
      </c>
      <c r="H10" s="1093">
        <v>112</v>
      </c>
      <c r="I10" s="561">
        <v>121</v>
      </c>
      <c r="J10" s="561">
        <v>144</v>
      </c>
      <c r="K10" s="561">
        <v>147</v>
      </c>
      <c r="L10" s="561">
        <v>148</v>
      </c>
      <c r="M10" s="561">
        <v>148</v>
      </c>
      <c r="N10" s="561" t="s">
        <v>105</v>
      </c>
      <c r="O10" s="561">
        <v>149</v>
      </c>
      <c r="P10" s="561">
        <v>153</v>
      </c>
      <c r="Q10" s="561">
        <v>166</v>
      </c>
      <c r="R10" s="561">
        <v>184</v>
      </c>
      <c r="S10" s="561">
        <v>203</v>
      </c>
      <c r="T10" s="561">
        <v>210</v>
      </c>
      <c r="U10" s="561">
        <v>214</v>
      </c>
      <c r="V10" s="561">
        <v>199</v>
      </c>
      <c r="W10" s="561">
        <v>172</v>
      </c>
      <c r="X10" s="561" t="s">
        <v>107</v>
      </c>
    </row>
    <row r="11" spans="2:25" ht="15.75" customHeight="1" x14ac:dyDescent="0.2">
      <c r="B11" s="791" t="s">
        <v>178</v>
      </c>
      <c r="C11" s="12"/>
      <c r="D11" s="12"/>
      <c r="E11" s="12"/>
      <c r="F11" s="12"/>
      <c r="G11" s="12"/>
      <c r="H11" s="12"/>
      <c r="I11" s="561"/>
      <c r="J11" s="561"/>
      <c r="K11" s="561"/>
      <c r="L11" s="561"/>
      <c r="M11" s="561"/>
      <c r="N11" s="561" t="s">
        <v>105</v>
      </c>
      <c r="O11" s="561"/>
      <c r="P11" s="561"/>
      <c r="Q11" s="561">
        <v>8</v>
      </c>
      <c r="R11" s="561">
        <v>9</v>
      </c>
      <c r="S11" s="561">
        <v>12</v>
      </c>
      <c r="T11" s="561">
        <v>12</v>
      </c>
      <c r="U11" s="561">
        <v>14</v>
      </c>
      <c r="V11" s="561">
        <v>14</v>
      </c>
      <c r="W11" s="561">
        <v>12</v>
      </c>
      <c r="X11" s="561">
        <v>2</v>
      </c>
    </row>
    <row r="12" spans="2:25" ht="15.75" customHeight="1" x14ac:dyDescent="0.2">
      <c r="B12" s="791" t="s">
        <v>179</v>
      </c>
      <c r="C12" s="12">
        <v>14</v>
      </c>
      <c r="D12" s="12">
        <v>14</v>
      </c>
      <c r="E12" s="12">
        <v>14</v>
      </c>
      <c r="F12" s="12">
        <v>15</v>
      </c>
      <c r="G12" s="12">
        <v>15</v>
      </c>
      <c r="H12" s="12">
        <v>15</v>
      </c>
      <c r="I12" s="561">
        <v>15</v>
      </c>
      <c r="J12" s="561">
        <v>17</v>
      </c>
      <c r="K12" s="561">
        <v>17</v>
      </c>
      <c r="L12" s="561">
        <v>18</v>
      </c>
      <c r="M12" s="561">
        <v>18</v>
      </c>
      <c r="N12" s="561" t="s">
        <v>105</v>
      </c>
      <c r="O12" s="561">
        <v>16</v>
      </c>
      <c r="P12" s="561">
        <v>19</v>
      </c>
      <c r="Q12" s="561">
        <v>18</v>
      </c>
      <c r="R12" s="561">
        <v>19</v>
      </c>
      <c r="S12" s="561">
        <v>19</v>
      </c>
      <c r="T12" s="561">
        <v>22</v>
      </c>
      <c r="U12" s="561">
        <v>25</v>
      </c>
      <c r="V12" s="561">
        <v>26</v>
      </c>
      <c r="W12" s="561">
        <v>29</v>
      </c>
      <c r="X12" s="561">
        <v>8</v>
      </c>
    </row>
    <row r="13" spans="2:25" ht="15.75" customHeight="1" x14ac:dyDescent="0.2">
      <c r="B13" s="791" t="s">
        <v>180</v>
      </c>
      <c r="C13" s="12">
        <v>11</v>
      </c>
      <c r="D13" s="12">
        <v>11</v>
      </c>
      <c r="E13" s="12">
        <v>11</v>
      </c>
      <c r="F13" s="12">
        <v>10</v>
      </c>
      <c r="G13" s="12">
        <v>10</v>
      </c>
      <c r="H13" s="12">
        <v>9</v>
      </c>
      <c r="I13" s="561">
        <v>10</v>
      </c>
      <c r="J13" s="561">
        <v>12</v>
      </c>
      <c r="K13" s="561">
        <v>11</v>
      </c>
      <c r="L13" s="561">
        <v>13</v>
      </c>
      <c r="M13" s="561">
        <v>13</v>
      </c>
      <c r="N13" s="561" t="s">
        <v>105</v>
      </c>
      <c r="O13" s="561">
        <v>12</v>
      </c>
      <c r="P13" s="561">
        <v>10</v>
      </c>
      <c r="Q13" s="561">
        <v>11</v>
      </c>
      <c r="R13" s="561">
        <v>12</v>
      </c>
      <c r="S13" s="561">
        <v>12</v>
      </c>
      <c r="T13" s="561">
        <v>14</v>
      </c>
      <c r="U13" s="561">
        <v>13</v>
      </c>
      <c r="V13" s="561">
        <v>15</v>
      </c>
      <c r="W13" s="561">
        <v>15</v>
      </c>
      <c r="X13" s="561">
        <v>7</v>
      </c>
    </row>
    <row r="14" spans="2:25" ht="15.75" customHeight="1" x14ac:dyDescent="0.2">
      <c r="B14" s="791" t="s">
        <v>181</v>
      </c>
      <c r="C14" s="12">
        <v>9</v>
      </c>
      <c r="D14" s="12">
        <v>9</v>
      </c>
      <c r="E14" s="12">
        <v>9</v>
      </c>
      <c r="F14" s="12">
        <v>9</v>
      </c>
      <c r="G14" s="12">
        <v>11</v>
      </c>
      <c r="H14" s="12">
        <v>11</v>
      </c>
      <c r="I14" s="561">
        <v>8</v>
      </c>
      <c r="J14" s="561">
        <v>10</v>
      </c>
      <c r="K14" s="561">
        <v>9</v>
      </c>
      <c r="L14" s="561">
        <v>9</v>
      </c>
      <c r="M14" s="561">
        <v>9</v>
      </c>
      <c r="N14" s="561" t="s">
        <v>105</v>
      </c>
      <c r="O14" s="561">
        <v>11</v>
      </c>
      <c r="P14" s="561">
        <v>10</v>
      </c>
      <c r="Q14" s="561">
        <v>12</v>
      </c>
      <c r="R14" s="561">
        <v>12</v>
      </c>
      <c r="S14" s="561">
        <v>14</v>
      </c>
      <c r="T14" s="561">
        <v>14</v>
      </c>
      <c r="U14" s="561">
        <v>13</v>
      </c>
      <c r="V14" s="561">
        <v>13</v>
      </c>
      <c r="W14" s="561">
        <v>16</v>
      </c>
      <c r="X14" s="561">
        <v>5</v>
      </c>
    </row>
    <row r="15" spans="2:25" ht="15.75" customHeight="1" x14ac:dyDescent="0.2">
      <c r="B15" s="791" t="s">
        <v>182</v>
      </c>
      <c r="C15" s="12"/>
      <c r="D15" s="12"/>
      <c r="E15" s="12"/>
      <c r="F15" s="12"/>
      <c r="G15" s="12"/>
      <c r="H15" s="12"/>
      <c r="I15" s="561"/>
      <c r="J15" s="561"/>
      <c r="K15" s="561"/>
      <c r="L15" s="561"/>
      <c r="M15" s="561"/>
      <c r="N15" s="561" t="s">
        <v>105</v>
      </c>
      <c r="O15" s="561"/>
      <c r="P15" s="561"/>
      <c r="Q15" s="561">
        <v>10</v>
      </c>
      <c r="R15" s="561">
        <v>10</v>
      </c>
      <c r="S15" s="561">
        <v>10</v>
      </c>
      <c r="T15" s="561">
        <v>5</v>
      </c>
      <c r="U15" s="561">
        <v>6</v>
      </c>
      <c r="V15" s="561">
        <v>7</v>
      </c>
      <c r="W15" s="561">
        <v>3</v>
      </c>
      <c r="X15" s="561">
        <v>3</v>
      </c>
    </row>
    <row r="16" spans="2:25" ht="15.75" customHeight="1" x14ac:dyDescent="0.2">
      <c r="B16" s="791" t="s">
        <v>183</v>
      </c>
      <c r="C16" s="12">
        <v>13</v>
      </c>
      <c r="D16" s="12">
        <v>13</v>
      </c>
      <c r="E16" s="12">
        <v>13</v>
      </c>
      <c r="F16" s="12">
        <v>12</v>
      </c>
      <c r="G16" s="12">
        <v>11</v>
      </c>
      <c r="H16" s="12">
        <v>10</v>
      </c>
      <c r="I16" s="561">
        <v>11</v>
      </c>
      <c r="J16" s="561">
        <v>11</v>
      </c>
      <c r="K16" s="561">
        <v>11</v>
      </c>
      <c r="L16" s="561">
        <v>14</v>
      </c>
      <c r="M16" s="561">
        <v>14</v>
      </c>
      <c r="N16" s="561" t="s">
        <v>105</v>
      </c>
      <c r="O16" s="561">
        <v>14</v>
      </c>
      <c r="P16" s="561">
        <v>16</v>
      </c>
      <c r="Q16" s="561">
        <v>17</v>
      </c>
      <c r="R16" s="561">
        <v>15</v>
      </c>
      <c r="S16" s="561">
        <v>16</v>
      </c>
      <c r="T16" s="561">
        <v>16</v>
      </c>
      <c r="U16" s="561">
        <v>17</v>
      </c>
      <c r="V16" s="561">
        <v>17</v>
      </c>
      <c r="W16" s="561">
        <v>16</v>
      </c>
      <c r="X16" s="561">
        <v>8</v>
      </c>
    </row>
    <row r="17" spans="2:30" ht="15.75" customHeight="1" x14ac:dyDescent="0.2">
      <c r="B17" s="791" t="s">
        <v>184</v>
      </c>
      <c r="C17" s="12"/>
      <c r="D17" s="12"/>
      <c r="E17" s="12"/>
      <c r="F17" s="12"/>
      <c r="G17" s="12"/>
      <c r="H17" s="12"/>
      <c r="I17" s="561"/>
      <c r="J17" s="561"/>
      <c r="K17" s="561"/>
      <c r="L17" s="561"/>
      <c r="M17" s="561"/>
      <c r="N17" s="561" t="s">
        <v>105</v>
      </c>
      <c r="O17" s="561"/>
      <c r="P17" s="561"/>
      <c r="Q17" s="561">
        <v>6</v>
      </c>
      <c r="R17" s="561">
        <v>7</v>
      </c>
      <c r="S17" s="561">
        <v>8</v>
      </c>
      <c r="T17" s="561">
        <v>6</v>
      </c>
      <c r="U17" s="561">
        <v>8</v>
      </c>
      <c r="V17" s="561">
        <v>8</v>
      </c>
      <c r="W17" s="561">
        <v>6</v>
      </c>
      <c r="X17" s="561">
        <v>3</v>
      </c>
    </row>
    <row r="18" spans="2:30" ht="15.75" customHeight="1" x14ac:dyDescent="0.2">
      <c r="B18" s="791" t="s">
        <v>185</v>
      </c>
      <c r="C18" s="12"/>
      <c r="D18" s="12"/>
      <c r="E18" s="12"/>
      <c r="F18" s="12"/>
      <c r="G18" s="12"/>
      <c r="H18" s="12"/>
      <c r="I18" s="561"/>
      <c r="J18" s="561"/>
      <c r="K18" s="561"/>
      <c r="L18" s="561"/>
      <c r="M18" s="561"/>
      <c r="N18" s="561" t="s">
        <v>105</v>
      </c>
      <c r="O18" s="561"/>
      <c r="P18" s="561"/>
      <c r="Q18" s="561">
        <v>5</v>
      </c>
      <c r="R18" s="561">
        <v>5</v>
      </c>
      <c r="S18" s="561">
        <v>8</v>
      </c>
      <c r="T18" s="561">
        <v>7</v>
      </c>
      <c r="U18" s="561">
        <v>9</v>
      </c>
      <c r="V18" s="561">
        <v>10</v>
      </c>
      <c r="W18" s="561">
        <v>8</v>
      </c>
      <c r="X18" s="561">
        <v>2</v>
      </c>
    </row>
    <row r="19" spans="2:30" ht="15.75" customHeight="1" x14ac:dyDescent="0.2">
      <c r="B19" s="791" t="s">
        <v>186</v>
      </c>
      <c r="C19" s="12"/>
      <c r="D19" s="12"/>
      <c r="E19" s="12"/>
      <c r="F19" s="12"/>
      <c r="G19" s="12"/>
      <c r="H19" s="12"/>
      <c r="I19" s="561"/>
      <c r="J19" s="561"/>
      <c r="K19" s="561"/>
      <c r="L19" s="561"/>
      <c r="M19" s="561"/>
      <c r="N19" s="561" t="s">
        <v>105</v>
      </c>
      <c r="O19" s="561"/>
      <c r="P19" s="561"/>
      <c r="Q19" s="561">
        <v>9</v>
      </c>
      <c r="R19" s="561">
        <v>11</v>
      </c>
      <c r="S19" s="561">
        <v>12</v>
      </c>
      <c r="T19" s="561">
        <v>10</v>
      </c>
      <c r="U19" s="561">
        <v>9</v>
      </c>
      <c r="V19" s="561">
        <v>10</v>
      </c>
      <c r="W19" s="561">
        <v>12</v>
      </c>
      <c r="X19" s="561">
        <v>1</v>
      </c>
    </row>
    <row r="20" spans="2:30" ht="15.75" customHeight="1" x14ac:dyDescent="0.2">
      <c r="B20" s="791" t="s">
        <v>187</v>
      </c>
      <c r="C20" s="12"/>
      <c r="D20" s="12"/>
      <c r="E20" s="12"/>
      <c r="F20" s="12"/>
      <c r="G20" s="12"/>
      <c r="H20" s="12"/>
      <c r="I20" s="561"/>
      <c r="J20" s="561"/>
      <c r="K20" s="561"/>
      <c r="L20" s="561"/>
      <c r="M20" s="561"/>
      <c r="N20" s="561" t="s">
        <v>105</v>
      </c>
      <c r="O20" s="561"/>
      <c r="P20" s="561"/>
      <c r="Q20" s="561">
        <v>6</v>
      </c>
      <c r="R20" s="561">
        <v>5</v>
      </c>
      <c r="S20" s="561">
        <v>5</v>
      </c>
      <c r="T20" s="561">
        <v>7</v>
      </c>
      <c r="U20" s="561">
        <v>7</v>
      </c>
      <c r="V20" s="561">
        <v>8</v>
      </c>
      <c r="W20" s="561">
        <v>1</v>
      </c>
      <c r="X20" s="561">
        <v>2</v>
      </c>
    </row>
    <row r="21" spans="2:30" ht="15.75" customHeight="1" x14ac:dyDescent="0.2">
      <c r="B21" s="791" t="s">
        <v>188</v>
      </c>
      <c r="C21" s="12">
        <v>5</v>
      </c>
      <c r="D21" s="12">
        <v>5</v>
      </c>
      <c r="E21" s="12">
        <v>6</v>
      </c>
      <c r="F21" s="12">
        <v>5</v>
      </c>
      <c r="G21" s="12">
        <v>6</v>
      </c>
      <c r="H21" s="12">
        <v>6</v>
      </c>
      <c r="I21" s="561">
        <v>7</v>
      </c>
      <c r="J21" s="561">
        <v>8</v>
      </c>
      <c r="K21" s="561">
        <v>7</v>
      </c>
      <c r="L21" s="561">
        <v>6</v>
      </c>
      <c r="M21" s="561">
        <v>6</v>
      </c>
      <c r="N21" s="561" t="s">
        <v>105</v>
      </c>
      <c r="O21" s="561">
        <v>8</v>
      </c>
      <c r="P21" s="561">
        <v>7</v>
      </c>
      <c r="Q21" s="561">
        <v>10</v>
      </c>
      <c r="R21" s="561">
        <v>10</v>
      </c>
      <c r="S21" s="561">
        <v>9</v>
      </c>
      <c r="T21" s="561">
        <v>11</v>
      </c>
      <c r="U21" s="561">
        <v>11</v>
      </c>
      <c r="V21" s="561">
        <v>11</v>
      </c>
      <c r="W21" s="561">
        <v>11</v>
      </c>
      <c r="X21" s="561">
        <v>1</v>
      </c>
    </row>
    <row r="22" spans="2:30" ht="15.75" customHeight="1" x14ac:dyDescent="0.2">
      <c r="B22" s="791" t="s">
        <v>189</v>
      </c>
      <c r="C22" s="12">
        <v>5</v>
      </c>
      <c r="D22" s="12">
        <v>5</v>
      </c>
      <c r="E22" s="12">
        <v>6</v>
      </c>
      <c r="F22" s="12">
        <v>7</v>
      </c>
      <c r="G22" s="12">
        <v>7</v>
      </c>
      <c r="H22" s="12">
        <v>8</v>
      </c>
      <c r="I22" s="561">
        <v>10</v>
      </c>
      <c r="J22" s="561">
        <v>10</v>
      </c>
      <c r="K22" s="561">
        <v>11</v>
      </c>
      <c r="L22" s="561">
        <v>14</v>
      </c>
      <c r="M22" s="561">
        <v>14</v>
      </c>
      <c r="N22" s="561" t="s">
        <v>105</v>
      </c>
      <c r="O22" s="561">
        <v>12</v>
      </c>
      <c r="P22" s="561">
        <v>13</v>
      </c>
      <c r="Q22" s="561">
        <v>14</v>
      </c>
      <c r="R22" s="561">
        <v>14</v>
      </c>
      <c r="S22" s="561">
        <v>11</v>
      </c>
      <c r="T22" s="561">
        <v>14</v>
      </c>
      <c r="U22" s="561">
        <v>18</v>
      </c>
      <c r="V22" s="561">
        <v>18</v>
      </c>
      <c r="W22" s="561">
        <v>16</v>
      </c>
      <c r="X22" s="561">
        <v>6</v>
      </c>
    </row>
    <row r="23" spans="2:30" ht="15.75" customHeight="1" x14ac:dyDescent="0.2">
      <c r="B23" s="791" t="s">
        <v>190</v>
      </c>
      <c r="C23" s="12"/>
      <c r="D23" s="12"/>
      <c r="E23" s="12"/>
      <c r="F23" s="12"/>
      <c r="G23" s="12"/>
      <c r="H23" s="12"/>
      <c r="I23" s="561">
        <v>2</v>
      </c>
      <c r="J23" s="561">
        <v>2</v>
      </c>
      <c r="K23" s="561">
        <v>2</v>
      </c>
      <c r="L23" s="561">
        <v>3</v>
      </c>
      <c r="M23" s="561">
        <v>3</v>
      </c>
      <c r="N23" s="561" t="s">
        <v>105</v>
      </c>
      <c r="O23" s="561">
        <v>2</v>
      </c>
      <c r="P23" s="561">
        <v>2</v>
      </c>
      <c r="Q23" s="561">
        <v>2</v>
      </c>
      <c r="R23" s="561">
        <v>1</v>
      </c>
      <c r="S23" s="561">
        <v>1</v>
      </c>
      <c r="T23" s="561">
        <v>4</v>
      </c>
      <c r="U23" s="561"/>
      <c r="V23" s="588"/>
      <c r="W23" s="588"/>
      <c r="X23" s="588"/>
    </row>
    <row r="24" spans="2:30" ht="15.75" customHeight="1" x14ac:dyDescent="0.2">
      <c r="B24" s="791" t="s">
        <v>191</v>
      </c>
      <c r="C24" s="12">
        <v>2</v>
      </c>
      <c r="D24" s="12">
        <v>2</v>
      </c>
      <c r="E24" s="12">
        <v>3</v>
      </c>
      <c r="F24" s="12">
        <v>3</v>
      </c>
      <c r="G24" s="12">
        <v>3</v>
      </c>
      <c r="H24" s="12">
        <v>3</v>
      </c>
      <c r="I24" s="561">
        <v>4</v>
      </c>
      <c r="J24" s="561">
        <v>3</v>
      </c>
      <c r="K24" s="561">
        <v>3</v>
      </c>
      <c r="L24" s="561">
        <v>6</v>
      </c>
      <c r="M24" s="561">
        <v>6</v>
      </c>
      <c r="N24" s="561" t="s">
        <v>105</v>
      </c>
      <c r="O24" s="561">
        <v>3</v>
      </c>
      <c r="P24" s="561">
        <v>2</v>
      </c>
      <c r="Q24" s="561">
        <v>5</v>
      </c>
      <c r="R24" s="561">
        <v>5</v>
      </c>
      <c r="S24" s="561">
        <v>4</v>
      </c>
      <c r="T24" s="561">
        <v>6</v>
      </c>
      <c r="U24" s="561">
        <v>4</v>
      </c>
      <c r="V24" s="561">
        <v>5</v>
      </c>
      <c r="W24" s="561">
        <v>4</v>
      </c>
      <c r="X24" s="561" t="s">
        <v>107</v>
      </c>
    </row>
    <row r="25" spans="2:30" ht="15.75" customHeight="1" x14ac:dyDescent="0.2">
      <c r="B25" s="791" t="s">
        <v>192</v>
      </c>
      <c r="C25" s="12"/>
      <c r="D25" s="12"/>
      <c r="E25" s="12"/>
      <c r="F25" s="12"/>
      <c r="G25" s="12"/>
      <c r="H25" s="12"/>
      <c r="I25" s="561"/>
      <c r="J25" s="561"/>
      <c r="K25" s="561"/>
      <c r="L25" s="561"/>
      <c r="M25" s="561"/>
      <c r="N25" s="561" t="s">
        <v>105</v>
      </c>
      <c r="O25" s="561"/>
      <c r="P25" s="561"/>
      <c r="Q25" s="561">
        <v>3</v>
      </c>
      <c r="R25" s="561">
        <v>2</v>
      </c>
      <c r="S25" s="561">
        <v>3</v>
      </c>
      <c r="T25" s="561">
        <v>4</v>
      </c>
      <c r="U25" s="561">
        <v>3</v>
      </c>
      <c r="V25" s="561" t="s">
        <v>107</v>
      </c>
      <c r="W25" s="561" t="s">
        <v>107</v>
      </c>
      <c r="X25" s="561" t="s">
        <v>107</v>
      </c>
    </row>
    <row r="26" spans="2:30" ht="15.75" customHeight="1" x14ac:dyDescent="0.2">
      <c r="B26" s="1094" t="s">
        <v>5</v>
      </c>
      <c r="C26" s="349">
        <v>39</v>
      </c>
      <c r="D26" s="349">
        <v>36</v>
      </c>
      <c r="E26" s="349">
        <v>42</v>
      </c>
      <c r="F26" s="349">
        <v>44</v>
      </c>
      <c r="G26" s="349">
        <v>44</v>
      </c>
      <c r="H26" s="349">
        <v>50</v>
      </c>
      <c r="I26" s="1095">
        <v>54</v>
      </c>
      <c r="J26" s="1095">
        <v>71</v>
      </c>
      <c r="K26" s="1095">
        <v>52</v>
      </c>
      <c r="L26" s="1095">
        <v>65</v>
      </c>
      <c r="M26" s="1095">
        <v>65</v>
      </c>
      <c r="N26" s="1095" t="s">
        <v>105</v>
      </c>
      <c r="O26" s="1095">
        <v>71</v>
      </c>
      <c r="P26" s="1095">
        <v>73</v>
      </c>
      <c r="Q26" s="1095">
        <v>30</v>
      </c>
      <c r="R26" s="1095">
        <v>47</v>
      </c>
      <c r="S26" s="1095">
        <v>59</v>
      </c>
      <c r="T26" s="1095">
        <v>58</v>
      </c>
      <c r="U26" s="588"/>
      <c r="V26" s="561">
        <v>37</v>
      </c>
      <c r="W26" s="561">
        <v>23</v>
      </c>
      <c r="X26" s="561">
        <v>11</v>
      </c>
    </row>
    <row r="27" spans="2:30" ht="15.75" customHeight="1" x14ac:dyDescent="0.2">
      <c r="B27" s="1096" t="s">
        <v>762</v>
      </c>
      <c r="C27" s="352"/>
      <c r="D27" s="352"/>
      <c r="E27" s="352"/>
      <c r="F27" s="352"/>
      <c r="G27" s="352"/>
      <c r="H27" s="352"/>
      <c r="I27" s="903"/>
      <c r="J27" s="903"/>
      <c r="K27" s="903"/>
      <c r="L27" s="903"/>
      <c r="M27" s="903"/>
      <c r="N27" s="903"/>
      <c r="O27" s="903"/>
      <c r="P27" s="903"/>
      <c r="Q27" s="903"/>
      <c r="R27" s="903"/>
      <c r="S27" s="903"/>
      <c r="T27" s="903"/>
      <c r="U27" s="593"/>
      <c r="V27" s="593"/>
      <c r="W27" s="593"/>
      <c r="X27" s="593"/>
    </row>
    <row r="28" spans="2:30" ht="15.75" customHeight="1" x14ac:dyDescent="0.2">
      <c r="B28" s="1097" t="s">
        <v>746</v>
      </c>
      <c r="C28" s="1098" t="s">
        <v>763</v>
      </c>
      <c r="D28" s="11"/>
      <c r="E28" s="11"/>
      <c r="F28" s="11"/>
      <c r="G28" s="11"/>
      <c r="H28" s="11"/>
      <c r="I28" s="865"/>
      <c r="J28" s="865"/>
      <c r="K28" s="865"/>
      <c r="L28" s="865"/>
      <c r="M28" s="865"/>
      <c r="N28" s="865"/>
      <c r="O28" s="865"/>
      <c r="P28" s="865"/>
      <c r="Q28" s="865"/>
      <c r="R28" s="865"/>
      <c r="S28" s="865"/>
      <c r="T28" s="865"/>
    </row>
    <row r="29" spans="2:30" ht="15.75" customHeight="1" x14ac:dyDescent="0.2">
      <c r="B29" s="836" t="s">
        <v>764</v>
      </c>
      <c r="C29" s="836"/>
      <c r="D29" s="836"/>
      <c r="E29" s="836"/>
      <c r="F29" s="836"/>
      <c r="G29" s="836"/>
      <c r="H29" s="836"/>
      <c r="I29" s="836"/>
      <c r="J29" s="836"/>
      <c r="K29" s="836"/>
      <c r="L29" s="836"/>
      <c r="M29" s="836"/>
      <c r="N29" s="836"/>
      <c r="O29" s="836"/>
      <c r="P29" s="836"/>
      <c r="Q29" s="836"/>
      <c r="R29" s="836"/>
      <c r="S29" s="836"/>
      <c r="T29" s="836"/>
      <c r="U29" s="836"/>
      <c r="AD29" s="865"/>
    </row>
    <row r="30" spans="2:30" ht="15.75" customHeight="1" x14ac:dyDescent="0.2">
      <c r="B30" s="836" t="s">
        <v>766</v>
      </c>
      <c r="C30" s="836"/>
      <c r="D30" s="836"/>
      <c r="E30" s="836"/>
      <c r="F30" s="836"/>
      <c r="G30" s="836"/>
      <c r="H30" s="836"/>
      <c r="I30" s="836"/>
      <c r="J30" s="836"/>
      <c r="K30" s="836"/>
      <c r="L30" s="836"/>
      <c r="M30" s="836"/>
      <c r="N30" s="836"/>
      <c r="O30" s="836"/>
      <c r="P30" s="836"/>
      <c r="Q30" s="836"/>
      <c r="R30" s="836"/>
      <c r="S30" s="836"/>
      <c r="T30" s="836"/>
      <c r="U30" s="836"/>
      <c r="AD30" s="865"/>
    </row>
    <row r="31" spans="2:30" ht="15.75" customHeight="1" x14ac:dyDescent="0.2">
      <c r="B31" s="1099" t="s">
        <v>767</v>
      </c>
      <c r="C31" s="836"/>
      <c r="D31" s="836"/>
      <c r="E31" s="836"/>
      <c r="F31" s="836"/>
      <c r="G31" s="836"/>
      <c r="H31" s="836"/>
      <c r="I31" s="836"/>
      <c r="J31" s="836"/>
      <c r="K31" s="836"/>
      <c r="L31" s="836"/>
      <c r="M31" s="836"/>
      <c r="N31" s="836"/>
      <c r="O31" s="836"/>
      <c r="P31" s="836"/>
      <c r="Q31" s="836"/>
      <c r="R31" s="836"/>
      <c r="S31" s="836"/>
      <c r="T31" s="836"/>
      <c r="U31" s="836"/>
      <c r="AD31" s="865"/>
    </row>
    <row r="32" spans="2:30" ht="15.75" customHeight="1" x14ac:dyDescent="0.2">
      <c r="B32" s="1097"/>
      <c r="C32" s="11"/>
      <c r="D32" s="11"/>
      <c r="E32" s="11"/>
      <c r="F32" s="11"/>
      <c r="G32" s="11"/>
      <c r="H32" s="11"/>
      <c r="I32" s="865"/>
      <c r="J32" s="865"/>
      <c r="K32" s="865"/>
      <c r="L32" s="865"/>
      <c r="M32" s="865"/>
      <c r="N32" s="865"/>
      <c r="O32" s="865"/>
      <c r="P32" s="865"/>
      <c r="Q32" s="865"/>
      <c r="R32" s="865"/>
      <c r="S32" s="865"/>
      <c r="T32" s="865"/>
      <c r="AD32" s="865"/>
    </row>
    <row r="33" spans="2:23" ht="24.75" customHeight="1" x14ac:dyDescent="0.25">
      <c r="B33" s="1100" t="s">
        <v>701</v>
      </c>
      <c r="C33" s="1101"/>
      <c r="D33" s="1101"/>
      <c r="E33" s="1101"/>
      <c r="F33" s="1102"/>
      <c r="G33" s="1103"/>
      <c r="I33" s="48"/>
      <c r="J33" s="49"/>
      <c r="K33" s="49"/>
      <c r="L33" s="49"/>
      <c r="M33" s="49"/>
      <c r="N33" s="49"/>
      <c r="O33" s="49"/>
      <c r="P33" s="49"/>
      <c r="Q33" s="49"/>
      <c r="R33" s="49"/>
      <c r="S33" s="49"/>
      <c r="T33" s="49"/>
      <c r="U33" s="49"/>
      <c r="V33" s="49"/>
      <c r="W33" s="49"/>
    </row>
    <row r="34" spans="2:23" ht="15.75" customHeight="1" x14ac:dyDescent="0.2">
      <c r="B34" s="1104" t="s">
        <v>175</v>
      </c>
      <c r="C34" s="1105" t="s">
        <v>193</v>
      </c>
      <c r="D34" s="1106"/>
      <c r="E34" s="1106"/>
      <c r="F34" s="1107"/>
      <c r="I34" s="44"/>
      <c r="J34" s="45"/>
      <c r="K34" s="45"/>
      <c r="L34" s="45"/>
      <c r="O34" s="45"/>
      <c r="P34" s="45"/>
      <c r="Q34" s="45"/>
      <c r="R34" s="45"/>
      <c r="S34" s="45"/>
      <c r="T34" s="45"/>
      <c r="U34" s="45"/>
      <c r="V34" s="45"/>
      <c r="W34" s="45"/>
    </row>
    <row r="35" spans="2:23" ht="15.75" customHeight="1" x14ac:dyDescent="0.2">
      <c r="B35" s="1108"/>
      <c r="C35" s="1105" t="s">
        <v>194</v>
      </c>
      <c r="D35" s="1106"/>
      <c r="E35" s="1106"/>
      <c r="F35" s="1107"/>
      <c r="I35" s="44"/>
      <c r="J35" s="1109"/>
      <c r="K35" s="1109"/>
      <c r="L35" s="1109"/>
      <c r="M35" s="1109"/>
      <c r="N35" s="1109"/>
      <c r="O35" s="1109"/>
      <c r="P35" s="1109"/>
      <c r="Q35" s="1109"/>
      <c r="R35" s="1109"/>
      <c r="S35" s="1109"/>
      <c r="T35" s="1109"/>
      <c r="U35" s="1109"/>
      <c r="V35" s="1109"/>
      <c r="W35" s="1109"/>
    </row>
    <row r="36" spans="2:23" ht="15.75" customHeight="1" x14ac:dyDescent="0.2">
      <c r="B36" s="1110"/>
      <c r="C36" s="1110" t="s">
        <v>195</v>
      </c>
      <c r="D36" s="1110" t="s">
        <v>702</v>
      </c>
      <c r="E36" s="1110" t="s">
        <v>196</v>
      </c>
      <c r="F36" s="1110" t="s">
        <v>2</v>
      </c>
      <c r="I36" s="44"/>
      <c r="J36" s="45"/>
      <c r="K36" s="45"/>
      <c r="L36" s="45"/>
      <c r="M36" s="45"/>
      <c r="N36" s="45"/>
      <c r="O36" s="45"/>
      <c r="P36" s="45"/>
      <c r="Q36" s="45"/>
      <c r="R36" s="45"/>
      <c r="S36" s="45"/>
      <c r="T36" s="45"/>
      <c r="U36" s="45"/>
      <c r="V36" s="45"/>
      <c r="W36" s="45"/>
    </row>
    <row r="37" spans="2:23" ht="23.25" customHeight="1" x14ac:dyDescent="0.2">
      <c r="B37" s="1111"/>
      <c r="C37" s="1111"/>
      <c r="D37" s="1111"/>
      <c r="E37" s="1111"/>
      <c r="F37" s="1111"/>
      <c r="I37" s="44"/>
      <c r="J37" s="46"/>
      <c r="K37" s="46"/>
      <c r="L37" s="46"/>
      <c r="M37" s="46"/>
      <c r="N37" s="46"/>
      <c r="O37" s="46"/>
      <c r="P37" s="46"/>
      <c r="Q37" s="46"/>
      <c r="R37" s="46"/>
      <c r="S37" s="46"/>
      <c r="T37" s="46"/>
      <c r="U37" s="46"/>
      <c r="V37" s="46"/>
      <c r="W37" s="46"/>
    </row>
    <row r="38" spans="2:23" ht="15" x14ac:dyDescent="0.2">
      <c r="B38" s="791">
        <v>2000</v>
      </c>
      <c r="C38" s="1112">
        <v>696</v>
      </c>
      <c r="D38" s="864">
        <v>111</v>
      </c>
      <c r="E38" s="864" t="s">
        <v>105</v>
      </c>
      <c r="F38" s="864">
        <v>111</v>
      </c>
      <c r="I38" s="44"/>
      <c r="J38" s="46"/>
      <c r="K38" s="46"/>
      <c r="L38" s="46"/>
      <c r="M38" s="46"/>
      <c r="N38" s="46"/>
      <c r="O38" s="46"/>
      <c r="P38" s="46"/>
      <c r="Q38" s="46"/>
      <c r="R38" s="46"/>
      <c r="S38" s="46"/>
      <c r="T38" s="46"/>
      <c r="U38" s="46"/>
      <c r="V38" s="46"/>
      <c r="W38" s="46"/>
    </row>
    <row r="39" spans="2:23" ht="15" x14ac:dyDescent="0.2">
      <c r="B39" s="791">
        <v>2001</v>
      </c>
      <c r="C39" s="1112">
        <v>733</v>
      </c>
      <c r="D39" s="864">
        <v>43</v>
      </c>
      <c r="E39" s="864" t="s">
        <v>105</v>
      </c>
      <c r="F39" s="864">
        <v>43</v>
      </c>
      <c r="I39" s="44"/>
      <c r="J39" s="46"/>
      <c r="K39" s="46"/>
      <c r="L39" s="46"/>
      <c r="M39" s="46"/>
      <c r="N39" s="46"/>
      <c r="O39" s="46"/>
      <c r="P39" s="46"/>
      <c r="Q39" s="46"/>
      <c r="R39" s="46"/>
      <c r="S39" s="46"/>
      <c r="T39" s="46"/>
      <c r="U39" s="46"/>
      <c r="V39" s="46"/>
      <c r="W39" s="46"/>
    </row>
    <row r="40" spans="2:23" ht="15" x14ac:dyDescent="0.2">
      <c r="B40" s="791">
        <v>2002</v>
      </c>
      <c r="C40" s="1112">
        <v>648</v>
      </c>
      <c r="D40" s="864">
        <v>26</v>
      </c>
      <c r="E40" s="864">
        <v>3</v>
      </c>
      <c r="F40" s="864">
        <v>29</v>
      </c>
      <c r="I40" s="44"/>
      <c r="J40" s="45"/>
      <c r="K40" s="45"/>
      <c r="L40" s="45"/>
      <c r="M40" s="45"/>
      <c r="N40" s="45"/>
      <c r="O40" s="45"/>
      <c r="P40" s="45"/>
      <c r="Q40" s="45"/>
      <c r="R40" s="45"/>
      <c r="S40" s="45"/>
      <c r="T40" s="45"/>
      <c r="U40" s="45"/>
      <c r="V40" s="45"/>
      <c r="W40" s="45"/>
    </row>
    <row r="41" spans="2:23" ht="15" x14ac:dyDescent="0.2">
      <c r="B41" s="791">
        <v>2003</v>
      </c>
      <c r="C41" s="1112">
        <v>762</v>
      </c>
      <c r="D41" s="864">
        <v>24</v>
      </c>
      <c r="E41" s="864">
        <v>2</v>
      </c>
      <c r="F41" s="864">
        <v>26</v>
      </c>
      <c r="I41" s="44"/>
      <c r="J41" s="46"/>
      <c r="K41" s="46"/>
      <c r="L41" s="46"/>
      <c r="M41" s="46"/>
      <c r="N41" s="46"/>
      <c r="O41" s="46"/>
      <c r="P41" s="46"/>
      <c r="Q41" s="46"/>
      <c r="R41" s="46"/>
      <c r="S41" s="46"/>
      <c r="T41" s="46"/>
      <c r="U41" s="46"/>
      <c r="V41" s="46"/>
      <c r="W41" s="46"/>
    </row>
    <row r="42" spans="2:23" ht="15" x14ac:dyDescent="0.2">
      <c r="B42" s="791">
        <v>2004</v>
      </c>
      <c r="C42" s="1112">
        <v>734</v>
      </c>
      <c r="D42" s="864">
        <v>10</v>
      </c>
      <c r="E42" s="864">
        <v>11</v>
      </c>
      <c r="F42" s="864">
        <v>21</v>
      </c>
      <c r="I42" s="44"/>
      <c r="J42" s="45"/>
      <c r="K42" s="45"/>
      <c r="L42" s="45"/>
      <c r="M42" s="45"/>
      <c r="N42" s="45"/>
      <c r="O42" s="45"/>
      <c r="P42" s="45"/>
      <c r="Q42" s="45"/>
      <c r="R42" s="45"/>
      <c r="S42" s="45"/>
      <c r="T42" s="45"/>
      <c r="U42" s="45"/>
      <c r="V42" s="45"/>
      <c r="W42" s="45"/>
    </row>
    <row r="43" spans="2:23" ht="15" x14ac:dyDescent="0.2">
      <c r="B43" s="791">
        <v>2005</v>
      </c>
      <c r="C43" s="1112">
        <v>808</v>
      </c>
      <c r="D43" s="864">
        <v>11</v>
      </c>
      <c r="E43" s="864">
        <v>3</v>
      </c>
      <c r="F43" s="864">
        <v>14</v>
      </c>
      <c r="I43" s="44"/>
      <c r="J43" s="45"/>
      <c r="K43" s="45"/>
      <c r="L43" s="45"/>
      <c r="M43" s="45"/>
      <c r="N43" s="45"/>
      <c r="O43" s="45"/>
      <c r="P43" s="45"/>
      <c r="Q43" s="45"/>
      <c r="R43" s="45"/>
      <c r="S43" s="45"/>
      <c r="T43" s="45"/>
      <c r="U43" s="45"/>
      <c r="V43" s="45"/>
      <c r="W43" s="45"/>
    </row>
    <row r="44" spans="2:23" ht="15" x14ac:dyDescent="0.2">
      <c r="B44" s="791">
        <v>2006</v>
      </c>
      <c r="C44" s="1112">
        <v>777</v>
      </c>
      <c r="D44" s="864">
        <v>20</v>
      </c>
      <c r="E44" s="864">
        <v>3</v>
      </c>
      <c r="F44" s="864">
        <v>23</v>
      </c>
      <c r="I44" s="44"/>
      <c r="J44" s="45"/>
      <c r="K44" s="45"/>
      <c r="L44" s="45"/>
      <c r="M44" s="45"/>
      <c r="N44" s="45"/>
      <c r="O44" s="45"/>
      <c r="P44" s="45"/>
      <c r="Q44" s="45"/>
      <c r="R44" s="45"/>
      <c r="S44" s="45"/>
      <c r="T44" s="45"/>
      <c r="U44" s="45"/>
      <c r="V44" s="45"/>
      <c r="W44" s="45"/>
    </row>
    <row r="45" spans="2:23" ht="15" x14ac:dyDescent="0.2">
      <c r="B45" s="791">
        <v>2007</v>
      </c>
      <c r="C45" s="1112">
        <v>847</v>
      </c>
      <c r="D45" s="864">
        <v>13</v>
      </c>
      <c r="E45" s="864">
        <v>1</v>
      </c>
      <c r="F45" s="864">
        <v>14</v>
      </c>
      <c r="I45" s="44"/>
      <c r="J45" s="45"/>
      <c r="K45" s="45"/>
      <c r="L45" s="45"/>
      <c r="M45" s="45"/>
      <c r="N45" s="45"/>
      <c r="O45" s="45"/>
      <c r="P45" s="45"/>
      <c r="Q45" s="45"/>
      <c r="R45" s="45"/>
      <c r="S45" s="45"/>
      <c r="T45" s="45"/>
      <c r="U45" s="45"/>
      <c r="V45" s="45"/>
      <c r="W45" s="45"/>
    </row>
    <row r="46" spans="2:23" ht="15" x14ac:dyDescent="0.2">
      <c r="B46" s="791">
        <v>2008</v>
      </c>
      <c r="C46" s="1112">
        <v>969</v>
      </c>
      <c r="D46" s="864">
        <v>24</v>
      </c>
      <c r="E46" s="864">
        <v>5</v>
      </c>
      <c r="F46" s="864">
        <v>29</v>
      </c>
      <c r="I46" s="44"/>
      <c r="J46" s="46"/>
      <c r="K46" s="46"/>
      <c r="L46" s="46"/>
      <c r="M46" s="46"/>
      <c r="N46" s="46"/>
      <c r="O46" s="46"/>
      <c r="P46" s="46"/>
      <c r="Q46" s="46"/>
      <c r="R46" s="46"/>
      <c r="S46" s="46"/>
      <c r="T46" s="46"/>
      <c r="U46" s="46"/>
      <c r="V46" s="46"/>
      <c r="W46" s="46"/>
    </row>
    <row r="47" spans="2:23" ht="15" x14ac:dyDescent="0.2">
      <c r="B47" s="791">
        <v>2009</v>
      </c>
      <c r="C47" s="1112">
        <v>835</v>
      </c>
      <c r="D47" s="864">
        <v>10</v>
      </c>
      <c r="E47" s="864">
        <v>3</v>
      </c>
      <c r="F47" s="864">
        <v>13</v>
      </c>
      <c r="I47" s="44"/>
      <c r="J47" s="46"/>
      <c r="K47" s="46"/>
      <c r="L47" s="46"/>
      <c r="M47" s="46"/>
      <c r="N47" s="46"/>
      <c r="O47" s="46"/>
      <c r="P47" s="46"/>
      <c r="Q47" s="46"/>
      <c r="R47" s="46"/>
      <c r="S47" s="46"/>
      <c r="T47" s="46"/>
      <c r="U47" s="46"/>
      <c r="V47" s="46"/>
      <c r="W47" s="46"/>
    </row>
    <row r="48" spans="2:23" ht="15" x14ac:dyDescent="0.2">
      <c r="B48" s="791">
        <v>2010</v>
      </c>
      <c r="C48" s="1112">
        <v>1005</v>
      </c>
      <c r="D48" s="864">
        <v>12</v>
      </c>
      <c r="E48" s="864">
        <v>7</v>
      </c>
      <c r="F48" s="864">
        <v>19</v>
      </c>
      <c r="I48" s="44"/>
      <c r="J48" s="46"/>
      <c r="K48" s="46"/>
      <c r="L48" s="46"/>
      <c r="M48" s="46"/>
      <c r="N48" s="46"/>
      <c r="O48" s="46"/>
      <c r="P48" s="46"/>
      <c r="Q48" s="46"/>
      <c r="R48" s="46"/>
      <c r="S48" s="46"/>
      <c r="T48" s="46"/>
      <c r="U48" s="46"/>
      <c r="V48" s="46"/>
      <c r="W48" s="46"/>
    </row>
    <row r="49" spans="2:36" ht="15" x14ac:dyDescent="0.2">
      <c r="B49" s="791">
        <v>2011</v>
      </c>
      <c r="C49" s="1112">
        <v>937</v>
      </c>
      <c r="D49" s="864">
        <v>25</v>
      </c>
      <c r="E49" s="864">
        <v>5</v>
      </c>
      <c r="F49" s="864">
        <v>30</v>
      </c>
      <c r="I49" s="44"/>
      <c r="J49" s="45"/>
      <c r="K49" s="45"/>
      <c r="L49" s="45"/>
      <c r="M49" s="45"/>
      <c r="N49" s="45"/>
      <c r="O49" s="45"/>
      <c r="P49" s="45"/>
      <c r="Q49" s="45"/>
      <c r="R49" s="45"/>
      <c r="S49" s="45"/>
      <c r="T49" s="45"/>
      <c r="U49" s="45"/>
      <c r="V49" s="45"/>
      <c r="W49" s="45"/>
    </row>
    <row r="50" spans="2:36" ht="15" x14ac:dyDescent="0.2">
      <c r="B50" s="791">
        <v>2012</v>
      </c>
      <c r="C50" s="1112">
        <v>922</v>
      </c>
      <c r="D50" s="864">
        <v>15</v>
      </c>
      <c r="E50" s="864">
        <v>5</v>
      </c>
      <c r="F50" s="864">
        <v>20</v>
      </c>
      <c r="I50" s="44"/>
      <c r="J50" s="46"/>
      <c r="K50" s="46"/>
      <c r="L50" s="46"/>
      <c r="M50" s="46"/>
      <c r="N50" s="46"/>
      <c r="O50" s="46"/>
      <c r="P50" s="46"/>
      <c r="Q50" s="46"/>
      <c r="R50" s="46"/>
      <c r="S50" s="46"/>
      <c r="T50" s="46"/>
      <c r="U50" s="46"/>
      <c r="V50" s="46"/>
      <c r="W50" s="46"/>
    </row>
    <row r="51" spans="2:36" x14ac:dyDescent="0.2">
      <c r="B51" s="791">
        <v>2013</v>
      </c>
      <c r="C51" s="1112">
        <v>922</v>
      </c>
      <c r="D51" s="864">
        <v>15</v>
      </c>
      <c r="E51" s="864">
        <v>1</v>
      </c>
      <c r="F51" s="864">
        <v>16</v>
      </c>
    </row>
    <row r="52" spans="2:36" x14ac:dyDescent="0.2">
      <c r="B52" s="791">
        <v>2014</v>
      </c>
      <c r="C52" s="1112">
        <v>1143</v>
      </c>
      <c r="D52" s="864">
        <v>14</v>
      </c>
      <c r="E52" s="864">
        <v>2</v>
      </c>
      <c r="F52" s="864">
        <v>16</v>
      </c>
    </row>
    <row r="53" spans="2:36" x14ac:dyDescent="0.2">
      <c r="B53" s="791">
        <v>2015</v>
      </c>
      <c r="C53" s="1112">
        <v>1167</v>
      </c>
      <c r="D53" s="864">
        <v>17</v>
      </c>
      <c r="E53" s="864" t="s">
        <v>105</v>
      </c>
      <c r="F53" s="864">
        <v>17</v>
      </c>
    </row>
    <row r="54" spans="2:36" x14ac:dyDescent="0.2">
      <c r="B54" s="791">
        <v>2016</v>
      </c>
      <c r="C54" s="1112">
        <v>1104</v>
      </c>
      <c r="D54" s="864">
        <v>53</v>
      </c>
      <c r="E54" s="864">
        <v>40</v>
      </c>
      <c r="F54" s="864">
        <v>40</v>
      </c>
    </row>
    <row r="55" spans="2:36" x14ac:dyDescent="0.2">
      <c r="B55" s="791">
        <v>2017</v>
      </c>
      <c r="C55" s="1112">
        <v>1173</v>
      </c>
      <c r="D55" s="864" t="s">
        <v>105</v>
      </c>
      <c r="E55" s="864">
        <v>53</v>
      </c>
      <c r="F55" s="864">
        <v>53</v>
      </c>
    </row>
    <row r="56" spans="2:36" x14ac:dyDescent="0.2">
      <c r="B56" s="791">
        <v>2018</v>
      </c>
      <c r="C56" s="1112">
        <v>1290</v>
      </c>
      <c r="D56" s="864">
        <v>3</v>
      </c>
      <c r="E56" s="864">
        <v>132</v>
      </c>
      <c r="F56" s="864">
        <v>135</v>
      </c>
    </row>
    <row r="57" spans="2:36" x14ac:dyDescent="0.2">
      <c r="B57" s="791">
        <v>2019</v>
      </c>
      <c r="C57" s="1112">
        <v>1292</v>
      </c>
      <c r="D57" s="864">
        <v>2</v>
      </c>
      <c r="E57" s="864">
        <v>41</v>
      </c>
      <c r="F57" s="864">
        <v>43</v>
      </c>
    </row>
    <row r="58" spans="2:36" x14ac:dyDescent="0.2">
      <c r="B58" s="791">
        <v>2020</v>
      </c>
      <c r="C58" s="1112">
        <v>1569</v>
      </c>
      <c r="D58" s="864" t="s">
        <v>107</v>
      </c>
      <c r="E58" s="864" t="s">
        <v>107</v>
      </c>
      <c r="F58" s="864">
        <v>158</v>
      </c>
      <c r="M58" s="11"/>
      <c r="N58" s="11"/>
      <c r="O58" s="11"/>
      <c r="P58" s="11"/>
      <c r="Q58" s="11"/>
      <c r="R58" s="11"/>
      <c r="S58" s="11"/>
      <c r="T58" s="11"/>
      <c r="AA58" s="1113" t="s">
        <v>206</v>
      </c>
      <c r="AB58" s="1088"/>
      <c r="AC58" s="1088"/>
      <c r="AD58" s="1088"/>
      <c r="AE58" s="1088"/>
      <c r="AF58" s="1088"/>
      <c r="AG58" s="1088"/>
      <c r="AH58" s="1088"/>
      <c r="AI58" s="1088"/>
      <c r="AJ58" s="1088"/>
    </row>
    <row r="59" spans="2:36" x14ac:dyDescent="0.2">
      <c r="B59" s="791">
        <v>2021</v>
      </c>
      <c r="D59" s="864"/>
      <c r="E59" s="864"/>
      <c r="F59" s="864">
        <v>101</v>
      </c>
      <c r="M59" s="11"/>
      <c r="N59" s="11"/>
      <c r="O59" s="11"/>
      <c r="P59" s="11"/>
      <c r="Q59" s="11"/>
      <c r="R59" s="11"/>
      <c r="S59" s="11"/>
      <c r="T59" s="11"/>
      <c r="AA59" s="1113"/>
      <c r="AB59" s="1088"/>
      <c r="AC59" s="1088"/>
      <c r="AD59" s="1088"/>
      <c r="AE59" s="1088"/>
      <c r="AF59" s="1088"/>
      <c r="AG59" s="1088"/>
      <c r="AH59" s="1088"/>
      <c r="AI59" s="1088"/>
      <c r="AJ59" s="1088"/>
    </row>
    <row r="60" spans="2:36" x14ac:dyDescent="0.2">
      <c r="B60" s="1096" t="s">
        <v>762</v>
      </c>
      <c r="C60" s="352"/>
      <c r="D60" s="352"/>
      <c r="E60" s="866"/>
      <c r="F60" s="866"/>
      <c r="M60" s="11"/>
      <c r="N60" s="11"/>
      <c r="O60" s="11"/>
      <c r="P60" s="11"/>
      <c r="Q60" s="11"/>
      <c r="R60" s="11"/>
      <c r="S60" s="11"/>
      <c r="T60" s="11"/>
      <c r="AA60" s="1113"/>
      <c r="AB60" s="1088"/>
      <c r="AC60" s="1088"/>
      <c r="AD60" s="1088"/>
      <c r="AE60" s="1088"/>
      <c r="AF60" s="1088"/>
      <c r="AG60" s="1088"/>
      <c r="AH60" s="1088"/>
      <c r="AI60" s="1088"/>
      <c r="AJ60" s="1088"/>
    </row>
    <row r="61" spans="2:36" x14ac:dyDescent="0.2">
      <c r="B61" s="1097" t="s">
        <v>746</v>
      </c>
      <c r="C61" s="1098" t="s">
        <v>763</v>
      </c>
      <c r="D61" s="11"/>
      <c r="E61" s="866"/>
      <c r="F61" s="866"/>
      <c r="M61" s="11"/>
      <c r="N61" s="11"/>
      <c r="O61" s="11"/>
      <c r="P61" s="11"/>
      <c r="Q61" s="11"/>
      <c r="R61" s="11"/>
      <c r="S61" s="11"/>
      <c r="T61" s="11"/>
      <c r="AA61" s="1113"/>
      <c r="AB61" s="1088"/>
      <c r="AC61" s="1088"/>
      <c r="AD61" s="1088"/>
      <c r="AE61" s="1088"/>
      <c r="AF61" s="1088"/>
      <c r="AG61" s="1088"/>
      <c r="AH61" s="1088"/>
      <c r="AI61" s="1088"/>
      <c r="AJ61" s="1088"/>
    </row>
    <row r="62" spans="2:36" ht="15.75" x14ac:dyDescent="0.25">
      <c r="B62" s="836" t="s">
        <v>765</v>
      </c>
      <c r="C62" s="836"/>
      <c r="D62" s="836"/>
      <c r="E62" s="353"/>
      <c r="F62" s="353"/>
      <c r="AA62" s="1088"/>
      <c r="AB62" s="1088"/>
      <c r="AC62" s="1088"/>
      <c r="AD62" s="1088"/>
      <c r="AE62" s="1088"/>
      <c r="AF62" s="1088"/>
      <c r="AG62" s="1088"/>
      <c r="AH62" s="1088"/>
      <c r="AI62" s="1088"/>
      <c r="AJ62" s="1088"/>
    </row>
    <row r="63" spans="2:36" ht="15.75" x14ac:dyDescent="0.25">
      <c r="B63" s="836" t="s">
        <v>766</v>
      </c>
      <c r="C63" s="836"/>
      <c r="D63" s="836"/>
      <c r="E63" s="353"/>
      <c r="F63" s="353"/>
      <c r="AA63" s="1088"/>
      <c r="AB63" s="1088"/>
      <c r="AC63" s="1088"/>
      <c r="AD63" s="1088"/>
      <c r="AE63" s="1088"/>
      <c r="AF63" s="1088"/>
      <c r="AG63" s="1088"/>
      <c r="AH63" s="1088"/>
      <c r="AI63" s="1088"/>
      <c r="AJ63" s="1088"/>
    </row>
    <row r="64" spans="2:36" ht="15.75" x14ac:dyDescent="0.25">
      <c r="B64" s="1099" t="s">
        <v>767</v>
      </c>
      <c r="C64" s="836"/>
      <c r="D64" s="836"/>
      <c r="E64" s="353"/>
      <c r="F64" s="353"/>
      <c r="AA64" s="1088"/>
      <c r="AB64" s="1088"/>
      <c r="AC64" s="1088"/>
      <c r="AD64" s="1088"/>
      <c r="AE64" s="1088"/>
      <c r="AF64" s="1088"/>
      <c r="AG64" s="1088"/>
      <c r="AH64" s="1088"/>
      <c r="AI64" s="1088"/>
      <c r="AJ64" s="1088"/>
    </row>
    <row r="65" spans="2:36" x14ac:dyDescent="0.2">
      <c r="B65" s="1114"/>
      <c r="C65" s="1114"/>
      <c r="D65" s="1114"/>
      <c r="E65" s="1114"/>
      <c r="F65" s="1114"/>
      <c r="AA65" s="1088"/>
      <c r="AB65" s="1088"/>
      <c r="AC65" s="1088"/>
      <c r="AD65" s="1088"/>
      <c r="AE65" s="1088"/>
      <c r="AF65" s="1088"/>
      <c r="AG65" s="1088"/>
      <c r="AH65" s="1088"/>
      <c r="AI65" s="1088"/>
      <c r="AJ65" s="1088"/>
    </row>
    <row r="66" spans="2:36" ht="14.25" x14ac:dyDescent="0.2">
      <c r="B66" s="863" t="s">
        <v>175</v>
      </c>
      <c r="C66" s="863">
        <v>2000</v>
      </c>
      <c r="D66" s="863">
        <v>2001</v>
      </c>
      <c r="E66" s="863">
        <v>2002</v>
      </c>
      <c r="F66" s="863">
        <v>2003</v>
      </c>
      <c r="G66" s="863">
        <v>2004</v>
      </c>
      <c r="H66" s="863">
        <v>2005</v>
      </c>
      <c r="I66" s="863">
        <v>2006</v>
      </c>
      <c r="J66" s="863">
        <v>2007</v>
      </c>
      <c r="K66" s="863">
        <v>2008</v>
      </c>
      <c r="L66" s="863">
        <v>2009</v>
      </c>
      <c r="M66" s="1115"/>
      <c r="N66" s="1115"/>
      <c r="O66" s="1115"/>
      <c r="P66" s="1115"/>
      <c r="Q66" s="1115"/>
      <c r="R66" s="1115"/>
      <c r="S66" s="1115"/>
      <c r="T66" s="1115"/>
      <c r="AA66" s="1088"/>
      <c r="AB66" s="1088"/>
      <c r="AC66" s="1088"/>
      <c r="AD66" s="1088"/>
      <c r="AE66" s="1088"/>
      <c r="AF66" s="1088"/>
      <c r="AG66" s="1088"/>
      <c r="AH66" s="1088"/>
      <c r="AI66" s="1088"/>
      <c r="AJ66" s="1088"/>
    </row>
    <row r="67" spans="2:36" ht="15" x14ac:dyDescent="0.2">
      <c r="B67" s="791" t="s">
        <v>176</v>
      </c>
      <c r="C67" s="12">
        <v>224</v>
      </c>
      <c r="D67" s="12">
        <v>223</v>
      </c>
      <c r="E67" s="12">
        <v>246</v>
      </c>
      <c r="F67" s="12">
        <v>295</v>
      </c>
      <c r="G67" s="43" t="s">
        <v>107</v>
      </c>
      <c r="H67" s="43" t="s">
        <v>107</v>
      </c>
      <c r="I67" s="864">
        <v>330</v>
      </c>
      <c r="J67" s="864">
        <v>139</v>
      </c>
      <c r="K67" s="864">
        <v>355</v>
      </c>
      <c r="L67" s="864">
        <v>410</v>
      </c>
      <c r="M67" s="1116"/>
      <c r="N67" s="1116"/>
      <c r="O67" s="1116"/>
      <c r="P67" s="1116"/>
      <c r="Q67" s="1116"/>
      <c r="R67" s="1116"/>
      <c r="S67" s="1116"/>
      <c r="T67" s="1116"/>
      <c r="AA67" s="1088"/>
      <c r="AB67" s="1088"/>
      <c r="AC67" s="1088"/>
      <c r="AD67" s="1088"/>
      <c r="AE67" s="1088"/>
      <c r="AF67" s="1088"/>
      <c r="AG67" s="1088"/>
      <c r="AH67" s="1088"/>
      <c r="AI67" s="1088"/>
      <c r="AJ67" s="1088"/>
    </row>
    <row r="68" spans="2:36" ht="15" x14ac:dyDescent="0.2">
      <c r="B68" s="791" t="s">
        <v>197</v>
      </c>
      <c r="C68" s="1093">
        <v>98</v>
      </c>
      <c r="D68" s="1093">
        <v>95</v>
      </c>
      <c r="E68" s="1093">
        <v>104</v>
      </c>
      <c r="F68" s="1093">
        <v>105</v>
      </c>
      <c r="G68" s="1093">
        <v>107</v>
      </c>
      <c r="H68" s="1093">
        <v>112</v>
      </c>
      <c r="I68" s="864">
        <v>121</v>
      </c>
      <c r="J68" s="864">
        <v>144</v>
      </c>
      <c r="K68" s="864">
        <v>147</v>
      </c>
      <c r="L68" s="864">
        <v>148</v>
      </c>
      <c r="M68" s="1116"/>
      <c r="N68" s="1116"/>
      <c r="O68" s="1116"/>
      <c r="P68" s="1116"/>
      <c r="Q68" s="1116"/>
      <c r="R68" s="1116"/>
      <c r="S68" s="1116"/>
      <c r="T68" s="1116"/>
      <c r="AA68" s="1088"/>
      <c r="AB68" s="1088"/>
      <c r="AC68" s="1088"/>
      <c r="AD68" s="1088"/>
      <c r="AE68" s="1088"/>
      <c r="AF68" s="1088"/>
      <c r="AG68" s="1088"/>
      <c r="AH68" s="1088"/>
      <c r="AI68" s="1088"/>
      <c r="AJ68" s="1088"/>
    </row>
    <row r="69" spans="2:36" ht="15" x14ac:dyDescent="0.2">
      <c r="B69" s="791" t="s">
        <v>198</v>
      </c>
      <c r="C69" s="864">
        <f>SUM(C67:C68)</f>
        <v>322</v>
      </c>
      <c r="D69" s="864">
        <f t="shared" ref="D69:F69" si="0">SUM(D67:D68)</f>
        <v>318</v>
      </c>
      <c r="E69" s="864">
        <f t="shared" si="0"/>
        <v>350</v>
      </c>
      <c r="F69" s="864">
        <f t="shared" si="0"/>
        <v>400</v>
      </c>
      <c r="G69" s="864">
        <f>SUM(G67:G68)</f>
        <v>107</v>
      </c>
      <c r="H69" s="864">
        <f>SUM(H67:H68)</f>
        <v>112</v>
      </c>
      <c r="I69" s="864">
        <f>SUM(I67:I68)</f>
        <v>451</v>
      </c>
      <c r="J69" s="864">
        <f t="shared" ref="J69:L69" si="1">SUM(J67:J68)</f>
        <v>283</v>
      </c>
      <c r="K69" s="864">
        <f t="shared" si="1"/>
        <v>502</v>
      </c>
      <c r="L69" s="864">
        <f t="shared" si="1"/>
        <v>558</v>
      </c>
      <c r="M69" s="1116"/>
      <c r="N69" s="1116"/>
      <c r="O69" s="1116"/>
      <c r="P69" s="1116"/>
      <c r="Q69" s="1116"/>
      <c r="R69" s="1116"/>
      <c r="S69" s="1116"/>
      <c r="T69" s="1116"/>
      <c r="AA69" s="1088"/>
      <c r="AB69" s="1088"/>
      <c r="AC69" s="1088"/>
      <c r="AD69" s="1088"/>
      <c r="AE69" s="1088"/>
      <c r="AF69" s="1088"/>
      <c r="AG69" s="1088"/>
      <c r="AH69" s="1088"/>
      <c r="AI69" s="1088"/>
      <c r="AJ69" s="1088"/>
    </row>
    <row r="70" spans="2:36" ht="15" x14ac:dyDescent="0.2">
      <c r="B70" s="791" t="s">
        <v>199</v>
      </c>
      <c r="C70" s="864">
        <v>696</v>
      </c>
      <c r="D70" s="864">
        <v>733</v>
      </c>
      <c r="E70" s="864">
        <v>648</v>
      </c>
      <c r="F70" s="864">
        <v>762</v>
      </c>
      <c r="G70" s="864">
        <v>734</v>
      </c>
      <c r="H70" s="864">
        <v>808</v>
      </c>
      <c r="I70" s="864">
        <v>777</v>
      </c>
      <c r="J70" s="864">
        <v>847</v>
      </c>
      <c r="K70" s="864">
        <v>969</v>
      </c>
      <c r="L70" s="864">
        <v>835</v>
      </c>
      <c r="M70" s="1116"/>
      <c r="N70" s="1116"/>
      <c r="O70" s="1116"/>
      <c r="P70" s="1116"/>
      <c r="Q70" s="1116"/>
      <c r="R70" s="1116"/>
      <c r="S70" s="1116"/>
      <c r="T70" s="1116"/>
      <c r="AA70" s="1088"/>
      <c r="AB70" s="1088"/>
      <c r="AC70" s="1088"/>
      <c r="AD70" s="1088"/>
      <c r="AE70" s="1088"/>
      <c r="AF70" s="1088"/>
      <c r="AG70" s="1088"/>
      <c r="AH70" s="1088"/>
      <c r="AI70" s="1088"/>
      <c r="AJ70" s="1088"/>
    </row>
    <row r="71" spans="2:36" ht="15" x14ac:dyDescent="0.2">
      <c r="B71" s="791" t="s">
        <v>200</v>
      </c>
      <c r="C71" s="1112">
        <v>463837</v>
      </c>
      <c r="D71" s="1112">
        <v>470064</v>
      </c>
      <c r="E71" s="1112">
        <v>476374</v>
      </c>
      <c r="F71" s="1112">
        <v>481146</v>
      </c>
      <c r="G71" s="1112">
        <v>492829</v>
      </c>
      <c r="H71" s="1112">
        <v>498543</v>
      </c>
      <c r="I71" s="1112">
        <v>504257</v>
      </c>
      <c r="J71" s="1112">
        <v>509970</v>
      </c>
      <c r="K71" s="1112">
        <v>517052</v>
      </c>
      <c r="L71" s="1112">
        <v>524143</v>
      </c>
      <c r="M71" s="1117"/>
      <c r="N71" s="1117"/>
      <c r="O71" s="1117"/>
      <c r="P71" s="1117"/>
      <c r="Q71" s="1117"/>
      <c r="R71" s="1117"/>
      <c r="S71" s="1117"/>
      <c r="T71" s="1117"/>
      <c r="AA71" s="1088"/>
      <c r="AB71" s="1088"/>
      <c r="AC71" s="1088"/>
      <c r="AD71" s="1088"/>
      <c r="AE71" s="1088"/>
      <c r="AF71" s="1088"/>
      <c r="AG71" s="1088"/>
      <c r="AH71" s="1088"/>
      <c r="AI71" s="1088"/>
      <c r="AJ71" s="1088"/>
    </row>
    <row r="72" spans="2:36" x14ac:dyDescent="0.2">
      <c r="B72" s="791" t="s">
        <v>201</v>
      </c>
      <c r="C72" s="1118">
        <f>C69/C71*100</f>
        <v>6.9420938821180722E-2</v>
      </c>
      <c r="D72" s="1118">
        <f t="shared" ref="D72:F72" si="2">D69/D71*100</f>
        <v>6.7650362503829262E-2</v>
      </c>
      <c r="E72" s="1118">
        <f t="shared" si="2"/>
        <v>7.3471684012981403E-2</v>
      </c>
      <c r="F72" s="1118">
        <f t="shared" si="2"/>
        <v>8.3134848881628448E-2</v>
      </c>
      <c r="G72" s="1118">
        <f>G69/G71*100</f>
        <v>2.1711384679067181E-2</v>
      </c>
      <c r="H72" s="1118">
        <f>H69/H71*100</f>
        <v>2.2465464363154233E-2</v>
      </c>
      <c r="I72" s="1118">
        <f>I69/I71*100</f>
        <v>8.9438520436999389E-2</v>
      </c>
      <c r="J72" s="1118">
        <f t="shared" ref="J72:L72" si="3">J69/J71*100</f>
        <v>5.5493460399631357E-2</v>
      </c>
      <c r="K72" s="1118">
        <f t="shared" si="3"/>
        <v>9.7088880808893496E-2</v>
      </c>
      <c r="L72" s="1118">
        <f t="shared" si="3"/>
        <v>0.10645949674039337</v>
      </c>
      <c r="AA72" s="1088"/>
      <c r="AB72" s="1088"/>
      <c r="AC72" s="1088"/>
      <c r="AD72" s="1088"/>
      <c r="AE72" s="1088"/>
      <c r="AF72" s="1088"/>
      <c r="AG72" s="1088"/>
      <c r="AH72" s="1088"/>
      <c r="AI72" s="1088"/>
      <c r="AJ72" s="1088"/>
    </row>
    <row r="73" spans="2:36" ht="15" x14ac:dyDescent="0.2">
      <c r="B73" s="791" t="s">
        <v>202</v>
      </c>
      <c r="C73" s="1118">
        <f>C70/C71*100</f>
        <v>0.15005271248304902</v>
      </c>
      <c r="D73" s="1118">
        <f t="shared" ref="D73:F73" si="4">D70/D71*100</f>
        <v>0.15593621294121651</v>
      </c>
      <c r="E73" s="1118">
        <f t="shared" si="4"/>
        <v>0.13602757497260556</v>
      </c>
      <c r="F73" s="1118">
        <f t="shared" si="4"/>
        <v>0.1583718871195022</v>
      </c>
      <c r="G73" s="1118">
        <f t="shared" ref="G73:L73" si="5">G70/G71*100</f>
        <v>0.14893604069565713</v>
      </c>
      <c r="H73" s="1118">
        <f t="shared" si="5"/>
        <v>0.16207227861989837</v>
      </c>
      <c r="I73" s="1118">
        <f t="shared" si="5"/>
        <v>0.15408809396795681</v>
      </c>
      <c r="J73" s="1118">
        <f t="shared" si="5"/>
        <v>0.16608820126674118</v>
      </c>
      <c r="K73" s="1118">
        <f t="shared" si="5"/>
        <v>0.18740861654146973</v>
      </c>
      <c r="L73" s="1118">
        <f t="shared" si="5"/>
        <v>0.15930766985345601</v>
      </c>
      <c r="M73" s="1119"/>
      <c r="N73" s="1119"/>
      <c r="O73" s="1119"/>
      <c r="P73" s="1119"/>
      <c r="Q73" s="1119"/>
      <c r="R73" s="1119"/>
      <c r="S73" s="1119"/>
      <c r="T73" s="1119"/>
      <c r="AA73" s="1088"/>
      <c r="AB73" s="1088"/>
      <c r="AC73" s="1088"/>
      <c r="AD73" s="1088"/>
      <c r="AE73" s="1088"/>
      <c r="AF73" s="1088"/>
      <c r="AG73" s="1088"/>
      <c r="AH73" s="1088"/>
      <c r="AI73" s="1088"/>
      <c r="AJ73" s="1088"/>
    </row>
    <row r="74" spans="2:36" ht="15" x14ac:dyDescent="0.2">
      <c r="B74" s="788" t="s">
        <v>175</v>
      </c>
      <c r="C74" s="1092">
        <v>2010</v>
      </c>
      <c r="D74" s="1092">
        <v>2011</v>
      </c>
      <c r="E74" s="1092">
        <v>2012</v>
      </c>
      <c r="F74" s="1092">
        <v>2013</v>
      </c>
      <c r="G74" s="1092">
        <v>2014</v>
      </c>
      <c r="H74" s="1092">
        <v>2015</v>
      </c>
      <c r="I74" s="1092">
        <v>2016</v>
      </c>
      <c r="J74" s="1092">
        <v>2017</v>
      </c>
      <c r="K74" s="1092">
        <v>2018</v>
      </c>
      <c r="L74" s="1092">
        <v>2019</v>
      </c>
      <c r="M74" s="1092">
        <v>2020</v>
      </c>
      <c r="N74" s="1092">
        <v>2021</v>
      </c>
      <c r="O74" s="1119"/>
      <c r="P74" s="1119"/>
      <c r="Q74" s="1119"/>
      <c r="R74" s="1119"/>
      <c r="S74" s="1119"/>
      <c r="T74" s="1119"/>
      <c r="AA74" s="1088"/>
      <c r="AB74" s="1088"/>
      <c r="AC74" s="1088"/>
      <c r="AD74" s="1088"/>
      <c r="AE74" s="1088"/>
      <c r="AF74" s="1088"/>
      <c r="AG74" s="1088"/>
      <c r="AH74" s="1088"/>
      <c r="AI74" s="1088"/>
      <c r="AJ74" s="1088"/>
    </row>
    <row r="75" spans="2:36" ht="15" x14ac:dyDescent="0.2">
      <c r="B75" s="791" t="s">
        <v>176</v>
      </c>
      <c r="C75" s="864">
        <v>328</v>
      </c>
      <c r="D75" s="864" t="s">
        <v>105</v>
      </c>
      <c r="E75" s="864">
        <v>316</v>
      </c>
      <c r="F75" s="864">
        <v>369</v>
      </c>
      <c r="G75" s="864">
        <v>360</v>
      </c>
      <c r="H75" s="864">
        <v>401</v>
      </c>
      <c r="I75" s="864">
        <v>436</v>
      </c>
      <c r="J75" s="864">
        <v>465</v>
      </c>
      <c r="K75" s="864">
        <v>471</v>
      </c>
      <c r="L75" s="1141">
        <v>471</v>
      </c>
      <c r="M75" s="1141">
        <v>471</v>
      </c>
      <c r="N75" s="1141"/>
      <c r="O75" s="1119"/>
      <c r="P75" s="1119"/>
      <c r="Q75" s="1119"/>
      <c r="R75" s="1119"/>
      <c r="S75" s="1119"/>
      <c r="T75" s="1119"/>
      <c r="AA75" s="1088"/>
      <c r="AB75" s="1088"/>
      <c r="AC75" s="1088"/>
      <c r="AD75" s="1088"/>
      <c r="AE75" s="1088"/>
      <c r="AF75" s="1088"/>
      <c r="AG75" s="1088"/>
      <c r="AH75" s="1088"/>
      <c r="AI75" s="1088"/>
      <c r="AJ75" s="1088"/>
    </row>
    <row r="76" spans="2:36" ht="15" x14ac:dyDescent="0.2">
      <c r="B76" s="791" t="s">
        <v>197</v>
      </c>
      <c r="C76" s="864">
        <v>148</v>
      </c>
      <c r="D76" s="864"/>
      <c r="E76" s="864">
        <v>149</v>
      </c>
      <c r="F76" s="864">
        <v>153</v>
      </c>
      <c r="G76" s="864">
        <v>166</v>
      </c>
      <c r="H76" s="864">
        <v>184</v>
      </c>
      <c r="I76" s="864">
        <v>203</v>
      </c>
      <c r="J76" s="864">
        <v>210</v>
      </c>
      <c r="K76" s="864">
        <v>214</v>
      </c>
      <c r="L76" s="1141">
        <v>199</v>
      </c>
      <c r="M76" s="1141">
        <v>172</v>
      </c>
      <c r="N76" s="1141"/>
      <c r="O76" s="1119"/>
      <c r="P76" s="1119"/>
      <c r="Q76" s="1119"/>
      <c r="R76" s="1119"/>
      <c r="S76" s="1119"/>
      <c r="T76" s="1119"/>
      <c r="AA76" s="1088"/>
      <c r="AB76" s="1088"/>
      <c r="AC76" s="1088"/>
      <c r="AD76" s="1088"/>
      <c r="AE76" s="1088"/>
      <c r="AF76" s="1088"/>
      <c r="AG76" s="1088"/>
      <c r="AH76" s="1088"/>
      <c r="AI76" s="1088"/>
      <c r="AJ76" s="1088"/>
    </row>
    <row r="77" spans="2:36" ht="15" x14ac:dyDescent="0.2">
      <c r="B77" s="791" t="s">
        <v>198</v>
      </c>
      <c r="C77" s="589">
        <f>SUM(C75:C76)</f>
        <v>476</v>
      </c>
      <c r="D77" s="589">
        <f t="shared" ref="D77:F77" si="6">SUM(D75:D76)</f>
        <v>0</v>
      </c>
      <c r="E77" s="589">
        <f t="shared" si="6"/>
        <v>465</v>
      </c>
      <c r="F77" s="589">
        <f t="shared" si="6"/>
        <v>522</v>
      </c>
      <c r="G77" s="589">
        <f>SUM(G75:G76)</f>
        <v>526</v>
      </c>
      <c r="H77" s="589">
        <f>SUM(H75:H76)</f>
        <v>585</v>
      </c>
      <c r="I77" s="589">
        <f>SUM(I75:I76)</f>
        <v>639</v>
      </c>
      <c r="J77" s="589">
        <f>SUM(J75:J76)</f>
        <v>675</v>
      </c>
      <c r="K77" s="589">
        <f>SUM(K75:K76)</f>
        <v>685</v>
      </c>
      <c r="L77" s="1141">
        <v>670</v>
      </c>
      <c r="M77" s="1141">
        <v>643</v>
      </c>
      <c r="N77" s="1141"/>
      <c r="O77" s="1119"/>
      <c r="P77" s="1119"/>
      <c r="Q77" s="1119"/>
      <c r="R77" s="1119"/>
      <c r="S77" s="1119"/>
      <c r="T77" s="1119"/>
      <c r="AA77" s="1088"/>
      <c r="AB77" s="1088"/>
      <c r="AC77" s="1088"/>
      <c r="AD77" s="1088"/>
      <c r="AE77" s="1088"/>
      <c r="AF77" s="1088"/>
      <c r="AG77" s="1088"/>
      <c r="AH77" s="1088"/>
      <c r="AI77" s="1088"/>
      <c r="AJ77" s="1088"/>
    </row>
    <row r="78" spans="2:36" ht="15" x14ac:dyDescent="0.2">
      <c r="B78" s="791" t="s">
        <v>199</v>
      </c>
      <c r="C78" s="864">
        <v>1005</v>
      </c>
      <c r="D78" s="864">
        <v>937</v>
      </c>
      <c r="E78" s="864">
        <v>922</v>
      </c>
      <c r="F78" s="864">
        <v>922</v>
      </c>
      <c r="G78" s="864">
        <v>1143</v>
      </c>
      <c r="H78" s="864">
        <v>1167</v>
      </c>
      <c r="I78" s="864">
        <v>1104</v>
      </c>
      <c r="J78" s="864">
        <v>1100</v>
      </c>
      <c r="K78" s="864">
        <v>1290</v>
      </c>
      <c r="L78" s="1141">
        <v>1292</v>
      </c>
      <c r="M78" s="1141">
        <v>1569</v>
      </c>
      <c r="N78" s="1141">
        <v>1707</v>
      </c>
      <c r="O78" s="1119"/>
      <c r="P78" s="1119"/>
      <c r="Q78" s="1119"/>
      <c r="R78" s="1119"/>
      <c r="S78" s="1119"/>
      <c r="T78" s="1119"/>
      <c r="AA78" s="1088"/>
      <c r="AB78" s="1088"/>
      <c r="AC78" s="1088"/>
      <c r="AD78" s="1088"/>
      <c r="AE78" s="1088"/>
      <c r="AF78" s="1088"/>
      <c r="AG78" s="1088"/>
      <c r="AH78" s="1088"/>
      <c r="AI78" s="1088"/>
      <c r="AJ78" s="1088"/>
    </row>
    <row r="79" spans="2:36" ht="15" x14ac:dyDescent="0.2">
      <c r="B79" s="791" t="s">
        <v>203</v>
      </c>
      <c r="C79" s="1112">
        <v>531170</v>
      </c>
      <c r="D79" s="1112">
        <v>539910</v>
      </c>
      <c r="E79" s="1112">
        <v>541638</v>
      </c>
      <c r="F79" s="1112">
        <v>550222</v>
      </c>
      <c r="G79" s="1112">
        <v>558773</v>
      </c>
      <c r="H79" s="1112">
        <v>567291</v>
      </c>
      <c r="I79" s="1112">
        <v>575700</v>
      </c>
      <c r="J79" s="1112">
        <v>583400</v>
      </c>
      <c r="K79" s="864">
        <v>590100</v>
      </c>
      <c r="L79" s="1141">
        <v>598000</v>
      </c>
      <c r="M79" s="1141">
        <v>608900</v>
      </c>
      <c r="N79" s="1141">
        <v>616500</v>
      </c>
      <c r="O79" s="1119"/>
      <c r="P79" s="1119"/>
      <c r="Q79" s="1119"/>
      <c r="R79" s="1119"/>
      <c r="S79" s="1119"/>
      <c r="T79" s="1119"/>
      <c r="AA79" s="1088"/>
      <c r="AB79" s="1088"/>
      <c r="AC79" s="1088"/>
      <c r="AD79" s="1088"/>
      <c r="AE79" s="1088"/>
      <c r="AF79" s="1088"/>
      <c r="AG79" s="1088"/>
      <c r="AH79" s="1088"/>
      <c r="AI79" s="1088"/>
      <c r="AJ79" s="1088"/>
    </row>
    <row r="80" spans="2:36" ht="15" x14ac:dyDescent="0.2">
      <c r="B80" s="791"/>
      <c r="C80" s="1120"/>
      <c r="D80" s="1120"/>
      <c r="E80" s="1120"/>
      <c r="F80" s="864"/>
      <c r="G80" s="864"/>
      <c r="H80" s="864"/>
      <c r="I80" s="864"/>
      <c r="J80" s="864"/>
      <c r="K80" s="864"/>
      <c r="L80" s="1141"/>
      <c r="M80" s="1141"/>
      <c r="N80" s="1141"/>
      <c r="O80" s="1116"/>
      <c r="P80" s="1116"/>
      <c r="Q80" s="1116"/>
      <c r="R80" s="1116"/>
      <c r="S80" s="1116"/>
      <c r="T80" s="1116"/>
      <c r="AA80" s="1088"/>
      <c r="AB80" s="1088"/>
      <c r="AC80" s="1088"/>
      <c r="AD80" s="1088"/>
      <c r="AE80" s="1088"/>
      <c r="AF80" s="1088"/>
      <c r="AG80" s="1088"/>
      <c r="AH80" s="1088"/>
      <c r="AI80" s="1088"/>
      <c r="AJ80" s="1088"/>
    </row>
    <row r="81" spans="2:36" ht="15" x14ac:dyDescent="0.2">
      <c r="B81" s="791" t="s">
        <v>201</v>
      </c>
      <c r="C81" s="1118">
        <f>C77/C79*100</f>
        <v>8.9613494738031138E-2</v>
      </c>
      <c r="D81" s="1118">
        <f t="shared" ref="D81:F81" si="7">D77/D79*100</f>
        <v>0</v>
      </c>
      <c r="E81" s="1118">
        <f t="shared" si="7"/>
        <v>8.5850697329212508E-2</v>
      </c>
      <c r="F81" s="1118">
        <f t="shared" si="7"/>
        <v>9.4870797605330209E-2</v>
      </c>
      <c r="G81" s="1118">
        <f t="shared" ref="G81:L81" si="8">G77/G79*100</f>
        <v>9.4134827559670925E-2</v>
      </c>
      <c r="H81" s="1118">
        <f t="shared" si="8"/>
        <v>0.10312167829209348</v>
      </c>
      <c r="I81" s="1118">
        <f t="shared" si="8"/>
        <v>0.11099531005732152</v>
      </c>
      <c r="J81" s="1118">
        <f t="shared" si="8"/>
        <v>0.11570106273568735</v>
      </c>
      <c r="K81" s="1118">
        <f t="shared" si="8"/>
        <v>0.11608201999661073</v>
      </c>
      <c r="L81" s="1118">
        <f t="shared" si="8"/>
        <v>0.11204013377926422</v>
      </c>
      <c r="M81" s="1118">
        <f t="shared" ref="M81:N81" si="9">M77/M79*100</f>
        <v>0.10560026276892756</v>
      </c>
      <c r="N81" s="1118">
        <f t="shared" si="9"/>
        <v>0</v>
      </c>
      <c r="O81" s="1116"/>
      <c r="P81" s="1116"/>
      <c r="Q81" s="1116"/>
      <c r="R81" s="1116"/>
      <c r="S81" s="1116"/>
      <c r="T81" s="1116"/>
      <c r="AA81" s="1088"/>
      <c r="AB81" s="1088"/>
      <c r="AC81" s="1088"/>
      <c r="AD81" s="1088"/>
      <c r="AE81" s="1088"/>
      <c r="AF81" s="1088"/>
      <c r="AG81" s="1088"/>
      <c r="AH81" s="1088"/>
      <c r="AI81" s="1088"/>
      <c r="AJ81" s="1088"/>
    </row>
    <row r="82" spans="2:36" ht="15" x14ac:dyDescent="0.2">
      <c r="B82" s="791" t="s">
        <v>202</v>
      </c>
      <c r="C82" s="1118">
        <f>C78/C79*100</f>
        <v>0.18920496262966657</v>
      </c>
      <c r="D82" s="1118">
        <f t="shared" ref="D82:F82" si="10">D78/D79*100</f>
        <v>0.17354744309236725</v>
      </c>
      <c r="E82" s="1118">
        <f t="shared" si="10"/>
        <v>0.17022439341405146</v>
      </c>
      <c r="F82" s="1118">
        <f t="shared" si="10"/>
        <v>0.16756872680481696</v>
      </c>
      <c r="G82" s="1118">
        <f t="shared" ref="G82:L82" si="11">G78/G79*100</f>
        <v>0.20455533821426589</v>
      </c>
      <c r="H82" s="1118">
        <f t="shared" si="11"/>
        <v>0.20571452746474031</v>
      </c>
      <c r="I82" s="1118">
        <f t="shared" si="11"/>
        <v>0.19176654507556018</v>
      </c>
      <c r="J82" s="1118">
        <f t="shared" si="11"/>
        <v>0.1885498800137127</v>
      </c>
      <c r="K82" s="1118">
        <f t="shared" si="11"/>
        <v>0.21860701576004066</v>
      </c>
      <c r="L82" s="1118">
        <f t="shared" si="11"/>
        <v>0.21605351170568562</v>
      </c>
      <c r="M82" s="1118">
        <f t="shared" ref="M82:N82" si="12">M78/M79*100</f>
        <v>0.257677779602562</v>
      </c>
      <c r="N82" s="1118">
        <f t="shared" si="12"/>
        <v>0.27688564476885641</v>
      </c>
      <c r="O82" s="1116"/>
      <c r="P82" s="1116"/>
      <c r="Q82" s="1116"/>
      <c r="R82" s="1116"/>
      <c r="S82" s="1116"/>
      <c r="T82" s="1116"/>
      <c r="AA82" s="1088"/>
      <c r="AB82" s="1088"/>
      <c r="AC82" s="1088"/>
      <c r="AD82" s="1088"/>
      <c r="AE82" s="1088"/>
      <c r="AF82" s="1088"/>
      <c r="AG82" s="1088"/>
      <c r="AH82" s="1088"/>
      <c r="AI82" s="1088"/>
      <c r="AJ82" s="1088"/>
    </row>
    <row r="83" spans="2:36" x14ac:dyDescent="0.2">
      <c r="B83" s="1121" t="s">
        <v>703</v>
      </c>
      <c r="C83" s="1121"/>
      <c r="D83" s="1121"/>
      <c r="E83" s="1121"/>
      <c r="F83" s="1121"/>
      <c r="G83" s="1121"/>
      <c r="H83" s="1121"/>
      <c r="I83" s="1121"/>
      <c r="J83" s="1121"/>
      <c r="K83" s="1121"/>
      <c r="L83" s="1121"/>
      <c r="M83" s="593"/>
      <c r="N83" s="593"/>
      <c r="AA83" s="1088"/>
      <c r="AB83" s="1088"/>
      <c r="AC83" s="1088"/>
      <c r="AD83" s="1088"/>
      <c r="AE83" s="1088"/>
      <c r="AF83" s="1088"/>
      <c r="AG83" s="1088"/>
      <c r="AH83" s="1088"/>
      <c r="AI83" s="1088"/>
      <c r="AJ83" s="1088"/>
    </row>
    <row r="84" spans="2:36" x14ac:dyDescent="0.2">
      <c r="B84" s="737"/>
      <c r="C84" s="737"/>
      <c r="D84" s="737"/>
      <c r="E84" s="737"/>
      <c r="F84" s="737"/>
      <c r="G84" s="737"/>
      <c r="H84" s="737"/>
      <c r="I84" s="737"/>
      <c r="J84" s="737"/>
      <c r="K84" s="737"/>
      <c r="L84" s="737"/>
      <c r="AA84" s="1088"/>
      <c r="AB84" s="1088"/>
      <c r="AC84" s="1088"/>
      <c r="AD84" s="1088"/>
      <c r="AE84" s="1088"/>
      <c r="AF84" s="1088"/>
      <c r="AG84" s="1088"/>
      <c r="AH84" s="1088"/>
      <c r="AI84" s="1088"/>
      <c r="AJ84" s="1088"/>
    </row>
    <row r="85" spans="2:36" x14ac:dyDescent="0.2">
      <c r="B85" s="737"/>
      <c r="C85" s="737"/>
      <c r="D85" s="737"/>
      <c r="E85" s="737"/>
      <c r="F85" s="737"/>
      <c r="G85" s="737"/>
      <c r="H85" s="737"/>
      <c r="I85" s="737"/>
      <c r="J85" s="737"/>
      <c r="K85" s="737"/>
      <c r="L85" s="737"/>
      <c r="AA85" s="1088"/>
      <c r="AB85" s="1088"/>
      <c r="AC85" s="1088"/>
      <c r="AD85" s="1088"/>
      <c r="AE85" s="1088"/>
      <c r="AF85" s="1088"/>
      <c r="AG85" s="1088"/>
      <c r="AH85" s="1088"/>
      <c r="AI85" s="1088"/>
      <c r="AJ85" s="1088"/>
    </row>
    <row r="86" spans="2:36" x14ac:dyDescent="0.2">
      <c r="AA86" s="1088"/>
      <c r="AB86" s="1088"/>
      <c r="AC86" s="1088"/>
      <c r="AD86" s="1088"/>
      <c r="AE86" s="1088"/>
      <c r="AF86" s="1088"/>
      <c r="AG86" s="1088"/>
      <c r="AH86" s="1088"/>
      <c r="AI86" s="1088"/>
      <c r="AJ86" s="1088"/>
    </row>
    <row r="87" spans="2:36" ht="15.75" x14ac:dyDescent="0.25">
      <c r="B87" s="1122" t="s">
        <v>204</v>
      </c>
      <c r="C87" s="1122"/>
      <c r="D87" s="1122"/>
      <c r="E87" s="1122"/>
      <c r="F87" s="1122"/>
      <c r="G87" s="1122"/>
      <c r="H87" s="1122"/>
      <c r="I87" s="1122"/>
      <c r="J87" s="1122"/>
      <c r="K87" s="1122"/>
      <c r="L87" s="1122"/>
      <c r="M87" s="1123"/>
      <c r="N87" s="1123"/>
      <c r="O87" s="1123"/>
      <c r="P87" s="1123"/>
      <c r="Q87" s="1123"/>
      <c r="R87" s="1123"/>
      <c r="S87" s="1123"/>
      <c r="T87" s="1123"/>
      <c r="U87" s="1124"/>
      <c r="V87" s="1124"/>
      <c r="W87" s="1124"/>
      <c r="X87" s="1125"/>
      <c r="AA87" s="1088"/>
      <c r="AB87" s="1088"/>
      <c r="AC87" s="1088"/>
      <c r="AD87" s="1088"/>
      <c r="AE87" s="1088"/>
      <c r="AF87" s="1088"/>
      <c r="AG87" s="1088"/>
      <c r="AH87" s="1088"/>
      <c r="AI87" s="1088"/>
      <c r="AJ87" s="1088"/>
    </row>
    <row r="88" spans="2:36" x14ac:dyDescent="0.2">
      <c r="B88" s="863" t="s">
        <v>175</v>
      </c>
      <c r="C88" s="50">
        <v>2000</v>
      </c>
      <c r="D88" s="50">
        <v>2001</v>
      </c>
      <c r="E88" s="50">
        <v>2002</v>
      </c>
      <c r="F88" s="50">
        <v>2003</v>
      </c>
      <c r="G88" s="50">
        <v>2004</v>
      </c>
      <c r="H88" s="50">
        <v>2005</v>
      </c>
      <c r="I88" s="50">
        <v>2006</v>
      </c>
      <c r="J88" s="50">
        <v>2007</v>
      </c>
      <c r="K88" s="50">
        <v>2008</v>
      </c>
      <c r="L88" s="50">
        <v>2009</v>
      </c>
      <c r="M88" s="1092">
        <v>2010</v>
      </c>
      <c r="N88" s="1092">
        <v>2011</v>
      </c>
      <c r="O88" s="1092">
        <v>2012</v>
      </c>
      <c r="P88" s="1092">
        <v>2013</v>
      </c>
      <c r="Q88" s="1092">
        <v>2014</v>
      </c>
      <c r="R88" s="1092">
        <v>2015</v>
      </c>
      <c r="S88" s="1092">
        <v>2016</v>
      </c>
      <c r="T88" s="1126">
        <v>2017</v>
      </c>
      <c r="U88" s="1092">
        <v>2018</v>
      </c>
      <c r="V88" s="1092">
        <v>2019</v>
      </c>
      <c r="W88" s="1092">
        <v>2020</v>
      </c>
      <c r="X88" s="1092">
        <v>2021</v>
      </c>
      <c r="AA88" s="1088"/>
      <c r="AB88" s="1088"/>
      <c r="AC88" s="1088"/>
      <c r="AD88" s="1088"/>
      <c r="AE88" s="1088"/>
      <c r="AF88" s="1088"/>
      <c r="AG88" s="1088"/>
      <c r="AH88" s="1088"/>
      <c r="AI88" s="1088"/>
      <c r="AJ88" s="1088"/>
    </row>
    <row r="89" spans="2:36" x14ac:dyDescent="0.2">
      <c r="B89" s="791" t="s">
        <v>176</v>
      </c>
      <c r="C89" s="590">
        <v>224</v>
      </c>
      <c r="D89" s="590">
        <v>223</v>
      </c>
      <c r="E89" s="590">
        <v>246</v>
      </c>
      <c r="F89" s="590">
        <v>295</v>
      </c>
      <c r="G89" s="830" t="s">
        <v>107</v>
      </c>
      <c r="H89" s="830" t="s">
        <v>107</v>
      </c>
      <c r="I89" s="864">
        <v>330</v>
      </c>
      <c r="J89" s="864">
        <v>139</v>
      </c>
      <c r="K89" s="864">
        <v>355</v>
      </c>
      <c r="L89" s="864">
        <v>410</v>
      </c>
      <c r="M89" s="864">
        <v>328</v>
      </c>
      <c r="N89" s="864" t="s">
        <v>105</v>
      </c>
      <c r="O89" s="864">
        <v>316</v>
      </c>
      <c r="P89" s="864">
        <v>369</v>
      </c>
      <c r="Q89" s="864">
        <v>360</v>
      </c>
      <c r="R89" s="864">
        <v>401</v>
      </c>
      <c r="S89" s="864">
        <v>436</v>
      </c>
      <c r="T89" s="1127">
        <v>465</v>
      </c>
      <c r="U89" s="864">
        <v>471</v>
      </c>
      <c r="V89" s="1141">
        <v>471</v>
      </c>
      <c r="W89" s="1141">
        <v>471</v>
      </c>
      <c r="X89" s="588"/>
      <c r="AA89" s="1088"/>
      <c r="AB89" s="1088"/>
      <c r="AC89" s="1088"/>
      <c r="AD89" s="1088"/>
      <c r="AE89" s="1088"/>
      <c r="AF89" s="1088"/>
      <c r="AG89" s="1088"/>
      <c r="AH89" s="1088"/>
      <c r="AI89" s="1088"/>
      <c r="AJ89" s="1088"/>
    </row>
    <row r="90" spans="2:36" x14ac:dyDescent="0.2">
      <c r="B90" s="791" t="s">
        <v>197</v>
      </c>
      <c r="C90" s="590">
        <v>98</v>
      </c>
      <c r="D90" s="590">
        <v>95</v>
      </c>
      <c r="E90" s="590">
        <v>104</v>
      </c>
      <c r="F90" s="590">
        <v>105</v>
      </c>
      <c r="G90" s="590">
        <v>107</v>
      </c>
      <c r="H90" s="590">
        <v>112</v>
      </c>
      <c r="I90" s="864">
        <v>121</v>
      </c>
      <c r="J90" s="864">
        <v>144</v>
      </c>
      <c r="K90" s="864">
        <v>147</v>
      </c>
      <c r="L90" s="864">
        <v>148</v>
      </c>
      <c r="M90" s="864">
        <v>148</v>
      </c>
      <c r="N90" s="864"/>
      <c r="O90" s="864">
        <v>149</v>
      </c>
      <c r="P90" s="864">
        <v>153</v>
      </c>
      <c r="Q90" s="864">
        <v>166</v>
      </c>
      <c r="R90" s="864">
        <v>184</v>
      </c>
      <c r="S90" s="864">
        <v>203</v>
      </c>
      <c r="T90" s="1127">
        <v>210</v>
      </c>
      <c r="U90" s="864">
        <v>214</v>
      </c>
      <c r="V90" s="864">
        <v>199</v>
      </c>
      <c r="W90" s="588">
        <v>172</v>
      </c>
      <c r="X90" s="588"/>
      <c r="AA90" s="1088"/>
      <c r="AB90" s="1088"/>
      <c r="AC90" s="1088"/>
      <c r="AD90" s="1088"/>
      <c r="AE90" s="1088"/>
      <c r="AF90" s="1088"/>
      <c r="AG90" s="1088"/>
      <c r="AH90" s="1088"/>
      <c r="AI90" s="1088"/>
      <c r="AJ90" s="1088"/>
    </row>
    <row r="91" spans="2:36" x14ac:dyDescent="0.2">
      <c r="B91" s="791" t="s">
        <v>198</v>
      </c>
      <c r="C91" s="864">
        <v>322</v>
      </c>
      <c r="D91" s="864">
        <v>318</v>
      </c>
      <c r="E91" s="864">
        <v>350</v>
      </c>
      <c r="F91" s="864">
        <v>400</v>
      </c>
      <c r="G91" s="864">
        <v>107</v>
      </c>
      <c r="H91" s="864">
        <v>112</v>
      </c>
      <c r="I91" s="864">
        <v>451</v>
      </c>
      <c r="J91" s="864">
        <v>283</v>
      </c>
      <c r="K91" s="864">
        <v>502</v>
      </c>
      <c r="L91" s="864">
        <v>558</v>
      </c>
      <c r="M91" s="589">
        <v>476</v>
      </c>
      <c r="N91" s="589">
        <v>0</v>
      </c>
      <c r="O91" s="589">
        <v>465</v>
      </c>
      <c r="P91" s="589">
        <v>522</v>
      </c>
      <c r="Q91" s="589">
        <v>526</v>
      </c>
      <c r="R91" s="589">
        <v>585</v>
      </c>
      <c r="S91" s="589">
        <v>639</v>
      </c>
      <c r="T91" s="1128">
        <v>675</v>
      </c>
      <c r="U91" s="589">
        <v>685</v>
      </c>
      <c r="V91" s="864">
        <f>SUM(V89:V90)</f>
        <v>670</v>
      </c>
      <c r="W91" s="864">
        <f>SUM(W89:W90)</f>
        <v>643</v>
      </c>
      <c r="X91" s="588"/>
      <c r="AA91" s="1088"/>
      <c r="AB91" s="1088"/>
      <c r="AC91" s="1088"/>
      <c r="AD91" s="1088"/>
      <c r="AE91" s="1088"/>
      <c r="AF91" s="1088"/>
      <c r="AG91" s="1088"/>
      <c r="AH91" s="1088"/>
      <c r="AI91" s="1088"/>
      <c r="AJ91" s="1088"/>
    </row>
    <row r="92" spans="2:36" x14ac:dyDescent="0.2">
      <c r="B92" s="791"/>
      <c r="C92" s="864"/>
      <c r="D92" s="864"/>
      <c r="E92" s="864"/>
      <c r="F92" s="864"/>
      <c r="G92" s="864"/>
      <c r="H92" s="864"/>
      <c r="I92" s="864"/>
      <c r="J92" s="864"/>
      <c r="K92" s="864"/>
      <c r="L92" s="864"/>
      <c r="M92" s="589"/>
      <c r="N92" s="589"/>
      <c r="O92" s="589"/>
      <c r="P92" s="589"/>
      <c r="Q92" s="589"/>
      <c r="R92" s="589"/>
      <c r="S92" s="589"/>
      <c r="T92" s="1128"/>
      <c r="U92" s="589"/>
      <c r="V92" s="864"/>
      <c r="W92" s="588"/>
      <c r="X92" s="588"/>
      <c r="AA92" s="1088"/>
      <c r="AB92" s="1088"/>
      <c r="AC92" s="1088"/>
      <c r="AD92" s="1088"/>
      <c r="AE92" s="1088"/>
      <c r="AF92" s="1088"/>
      <c r="AG92" s="1088"/>
      <c r="AH92" s="1088"/>
      <c r="AI92" s="1088"/>
      <c r="AJ92" s="1088"/>
    </row>
    <row r="93" spans="2:36" x14ac:dyDescent="0.2">
      <c r="B93" s="791" t="s">
        <v>199</v>
      </c>
      <c r="C93" s="864">
        <v>696</v>
      </c>
      <c r="D93" s="864">
        <v>733</v>
      </c>
      <c r="E93" s="864">
        <v>648</v>
      </c>
      <c r="F93" s="864">
        <v>762</v>
      </c>
      <c r="G93" s="864">
        <v>734</v>
      </c>
      <c r="H93" s="864">
        <v>808</v>
      </c>
      <c r="I93" s="864">
        <v>777</v>
      </c>
      <c r="J93" s="864">
        <v>847</v>
      </c>
      <c r="K93" s="864">
        <v>969</v>
      </c>
      <c r="L93" s="864">
        <v>835</v>
      </c>
      <c r="M93" s="864">
        <v>1005</v>
      </c>
      <c r="N93" s="864">
        <v>937</v>
      </c>
      <c r="O93" s="864">
        <v>922</v>
      </c>
      <c r="P93" s="864">
        <v>922</v>
      </c>
      <c r="Q93" s="864">
        <v>1143</v>
      </c>
      <c r="R93" s="864">
        <v>1167</v>
      </c>
      <c r="S93" s="864">
        <v>1104</v>
      </c>
      <c r="T93" s="1127">
        <v>1100</v>
      </c>
      <c r="U93" s="864">
        <v>1290</v>
      </c>
      <c r="V93" s="864">
        <v>1292</v>
      </c>
      <c r="W93" s="588">
        <v>1569</v>
      </c>
      <c r="X93" s="1112">
        <v>1707</v>
      </c>
      <c r="AA93" s="1088"/>
      <c r="AB93" s="1088"/>
      <c r="AC93" s="1088"/>
      <c r="AD93" s="1088"/>
      <c r="AE93" s="1088"/>
      <c r="AF93" s="1088"/>
      <c r="AG93" s="1088"/>
      <c r="AH93" s="1088"/>
      <c r="AI93" s="1088"/>
      <c r="AJ93" s="1088"/>
    </row>
    <row r="94" spans="2:36" x14ac:dyDescent="0.2">
      <c r="B94" s="791"/>
      <c r="C94" s="864"/>
      <c r="D94" s="864"/>
      <c r="E94" s="864"/>
      <c r="F94" s="864"/>
      <c r="G94" s="864"/>
      <c r="H94" s="864"/>
      <c r="I94" s="864"/>
      <c r="J94" s="864"/>
      <c r="K94" s="864"/>
      <c r="L94" s="864"/>
      <c r="M94" s="864"/>
      <c r="N94" s="864"/>
      <c r="O94" s="864"/>
      <c r="P94" s="864"/>
      <c r="Q94" s="864"/>
      <c r="R94" s="864"/>
      <c r="S94" s="864"/>
      <c r="T94" s="1127"/>
      <c r="U94" s="864"/>
      <c r="V94" s="864"/>
      <c r="W94" s="588"/>
      <c r="X94" s="588"/>
      <c r="AA94" s="1088"/>
      <c r="AB94" s="1088"/>
      <c r="AC94" s="1088"/>
      <c r="AD94" s="1088"/>
      <c r="AE94" s="1088"/>
      <c r="AF94" s="1088"/>
      <c r="AG94" s="1088"/>
      <c r="AH94" s="1088"/>
      <c r="AI94" s="1088"/>
      <c r="AJ94" s="1088"/>
    </row>
    <row r="95" spans="2:36" x14ac:dyDescent="0.2">
      <c r="B95" s="791" t="s">
        <v>203</v>
      </c>
      <c r="C95" s="1112">
        <v>463837</v>
      </c>
      <c r="D95" s="1112">
        <v>470064</v>
      </c>
      <c r="E95" s="1112">
        <v>476374</v>
      </c>
      <c r="F95" s="1112">
        <v>481146</v>
      </c>
      <c r="G95" s="1112">
        <v>492829</v>
      </c>
      <c r="H95" s="1112">
        <v>498543</v>
      </c>
      <c r="I95" s="1112">
        <v>504257</v>
      </c>
      <c r="J95" s="1112">
        <v>509970</v>
      </c>
      <c r="K95" s="1112">
        <v>517052</v>
      </c>
      <c r="L95" s="1112">
        <v>524143</v>
      </c>
      <c r="M95" s="1112">
        <v>531170</v>
      </c>
      <c r="N95" s="1112">
        <v>539910</v>
      </c>
      <c r="O95" s="1112">
        <v>541638</v>
      </c>
      <c r="P95" s="1112">
        <v>550222</v>
      </c>
      <c r="Q95" s="1112">
        <v>558773</v>
      </c>
      <c r="R95" s="1112">
        <v>567291</v>
      </c>
      <c r="S95" s="1112">
        <v>575700</v>
      </c>
      <c r="T95" s="1129">
        <v>583400</v>
      </c>
      <c r="U95" s="864">
        <v>590100</v>
      </c>
      <c r="V95" s="864">
        <v>598000</v>
      </c>
      <c r="W95" s="588">
        <v>608900</v>
      </c>
      <c r="X95" s="588">
        <v>616500</v>
      </c>
      <c r="AA95" s="1088"/>
      <c r="AB95" s="1088"/>
      <c r="AC95" s="1088"/>
      <c r="AD95" s="1088"/>
      <c r="AE95" s="1088"/>
      <c r="AF95" s="1088"/>
      <c r="AG95" s="1088"/>
      <c r="AH95" s="1088"/>
      <c r="AI95" s="1088"/>
      <c r="AJ95" s="1088"/>
    </row>
    <row r="96" spans="2:36" x14ac:dyDescent="0.2">
      <c r="B96" s="592"/>
      <c r="C96" s="592"/>
      <c r="D96" s="592"/>
      <c r="E96" s="592"/>
      <c r="F96" s="592"/>
      <c r="G96" s="592"/>
      <c r="H96" s="592"/>
      <c r="I96" s="592"/>
      <c r="J96" s="592"/>
      <c r="K96" s="592"/>
      <c r="L96" s="592"/>
      <c r="M96" s="836"/>
      <c r="N96" s="836"/>
      <c r="O96" s="836"/>
      <c r="P96" s="836"/>
      <c r="Q96" s="836"/>
      <c r="R96" s="836"/>
      <c r="S96" s="836"/>
      <c r="T96" s="836"/>
      <c r="U96" s="588"/>
      <c r="V96" s="588"/>
      <c r="W96" s="588"/>
      <c r="X96" s="588"/>
      <c r="AA96" s="1088"/>
      <c r="AB96" s="1088"/>
      <c r="AC96" s="1088"/>
      <c r="AD96" s="1088"/>
      <c r="AE96" s="1088"/>
      <c r="AF96" s="1088"/>
      <c r="AG96" s="1088"/>
      <c r="AH96" s="1088"/>
      <c r="AI96" s="1088"/>
      <c r="AJ96" s="1088"/>
    </row>
    <row r="97" spans="2:36" ht="27.75" customHeight="1" x14ac:dyDescent="0.2">
      <c r="B97" s="1130" t="s">
        <v>201</v>
      </c>
      <c r="C97" s="1131">
        <v>7.0000000000000007E-2</v>
      </c>
      <c r="D97" s="1131">
        <v>7.0000000000000007E-2</v>
      </c>
      <c r="E97" s="1131">
        <v>7.0000000000000007E-2</v>
      </c>
      <c r="F97" s="1131">
        <v>0.08</v>
      </c>
      <c r="G97" s="1131">
        <v>0.02</v>
      </c>
      <c r="H97" s="1131">
        <v>0.02</v>
      </c>
      <c r="I97" s="1131">
        <v>0.09</v>
      </c>
      <c r="J97" s="1131">
        <v>0.06</v>
      </c>
      <c r="K97" s="1131">
        <v>0.1</v>
      </c>
      <c r="L97" s="1131">
        <v>0.11</v>
      </c>
      <c r="M97" s="1131">
        <v>0.09</v>
      </c>
      <c r="N97" s="1131">
        <v>0</v>
      </c>
      <c r="O97" s="1131">
        <v>0.09</v>
      </c>
      <c r="P97" s="1131">
        <v>0.09</v>
      </c>
      <c r="Q97" s="1131">
        <v>0.09</v>
      </c>
      <c r="R97" s="1131">
        <v>0.1</v>
      </c>
      <c r="S97" s="1131">
        <v>0.11</v>
      </c>
      <c r="T97" s="1132">
        <v>0.12</v>
      </c>
      <c r="U97" s="1133">
        <f>U91/U95*100</f>
        <v>0.11608201999661073</v>
      </c>
      <c r="V97" s="1133">
        <f>V91/V95*100</f>
        <v>0.11204013377926422</v>
      </c>
      <c r="W97" s="1133">
        <f t="shared" ref="W97:X97" si="13">W91/W95*100</f>
        <v>0.10560026276892756</v>
      </c>
      <c r="X97" s="1133">
        <f t="shared" si="13"/>
        <v>0</v>
      </c>
      <c r="AA97" s="1088"/>
      <c r="AB97" s="1088"/>
      <c r="AC97" s="1088"/>
      <c r="AD97" s="1088"/>
      <c r="AE97" s="1088"/>
      <c r="AF97" s="1088"/>
      <c r="AG97" s="1088"/>
      <c r="AH97" s="1088"/>
      <c r="AI97" s="1088"/>
      <c r="AJ97" s="1088"/>
    </row>
    <row r="98" spans="2:36" x14ac:dyDescent="0.2">
      <c r="B98" s="1130" t="s">
        <v>202</v>
      </c>
      <c r="C98" s="1131">
        <v>0.15</v>
      </c>
      <c r="D98" s="1131">
        <v>0.16</v>
      </c>
      <c r="E98" s="1131">
        <v>0.14000000000000001</v>
      </c>
      <c r="F98" s="1131">
        <v>0.16</v>
      </c>
      <c r="G98" s="1131">
        <v>0.15</v>
      </c>
      <c r="H98" s="1131">
        <v>0.16</v>
      </c>
      <c r="I98" s="1131">
        <v>0.15</v>
      </c>
      <c r="J98" s="1131">
        <v>0.17</v>
      </c>
      <c r="K98" s="1131">
        <v>0.19</v>
      </c>
      <c r="L98" s="1131">
        <v>0.16</v>
      </c>
      <c r="M98" s="1131">
        <v>0.19</v>
      </c>
      <c r="N98" s="1131">
        <v>0.17</v>
      </c>
      <c r="O98" s="1131">
        <v>0.17</v>
      </c>
      <c r="P98" s="1131">
        <v>0.17</v>
      </c>
      <c r="Q98" s="1131">
        <v>0.2</v>
      </c>
      <c r="R98" s="1131">
        <v>0.21</v>
      </c>
      <c r="S98" s="1131">
        <v>0.19</v>
      </c>
      <c r="T98" s="1132">
        <v>0.19</v>
      </c>
      <c r="U98" s="1133">
        <f>U93/U95*100</f>
        <v>0.21860701576004066</v>
      </c>
      <c r="V98" s="1133">
        <f>V93/V95*100</f>
        <v>0.21605351170568562</v>
      </c>
      <c r="W98" s="1133">
        <f t="shared" ref="W98:X98" si="14">W93/W95*100</f>
        <v>0.257677779602562</v>
      </c>
      <c r="X98" s="1133">
        <f t="shared" si="14"/>
        <v>0.27688564476885641</v>
      </c>
    </row>
    <row r="99" spans="2:36" ht="25.5" x14ac:dyDescent="0.2">
      <c r="B99" s="1130" t="s">
        <v>205</v>
      </c>
      <c r="C99" s="1131">
        <f>SUM(C97:C98)</f>
        <v>0.22</v>
      </c>
      <c r="D99" s="1131">
        <f t="shared" ref="D99:F99" si="15">SUM(D97:D98)</f>
        <v>0.23</v>
      </c>
      <c r="E99" s="1131">
        <f t="shared" si="15"/>
        <v>0.21000000000000002</v>
      </c>
      <c r="F99" s="1131">
        <f t="shared" si="15"/>
        <v>0.24</v>
      </c>
      <c r="G99" s="1131">
        <f t="shared" ref="G99:M99" si="16">SUM(G97:G98)</f>
        <v>0.16999999999999998</v>
      </c>
      <c r="H99" s="1131">
        <f t="shared" si="16"/>
        <v>0.18</v>
      </c>
      <c r="I99" s="1131">
        <f t="shared" si="16"/>
        <v>0.24</v>
      </c>
      <c r="J99" s="1131">
        <f t="shared" si="16"/>
        <v>0.23</v>
      </c>
      <c r="K99" s="1131">
        <f t="shared" si="16"/>
        <v>0.29000000000000004</v>
      </c>
      <c r="L99" s="1131">
        <f t="shared" si="16"/>
        <v>0.27</v>
      </c>
      <c r="M99" s="1134">
        <f t="shared" si="16"/>
        <v>0.28000000000000003</v>
      </c>
      <c r="N99" s="1134">
        <f t="shared" ref="N99:T99" si="17">SUM(N97:N98)</f>
        <v>0.17</v>
      </c>
      <c r="O99" s="1134">
        <f t="shared" si="17"/>
        <v>0.26</v>
      </c>
      <c r="P99" s="1134">
        <f t="shared" si="17"/>
        <v>0.26</v>
      </c>
      <c r="Q99" s="1134">
        <f t="shared" si="17"/>
        <v>0.29000000000000004</v>
      </c>
      <c r="R99" s="1134">
        <f t="shared" si="17"/>
        <v>0.31</v>
      </c>
      <c r="S99" s="1134">
        <f t="shared" si="17"/>
        <v>0.3</v>
      </c>
      <c r="T99" s="1135">
        <f t="shared" si="17"/>
        <v>0.31</v>
      </c>
      <c r="U99" s="1133">
        <f>SUM(U97:U98)</f>
        <v>0.33468903575665138</v>
      </c>
      <c r="V99" s="1133">
        <f>SUM(V97:V98)</f>
        <v>0.32809364548494985</v>
      </c>
      <c r="W99" s="1133">
        <f t="shared" ref="W99:X99" si="18">SUM(W97:W98)</f>
        <v>0.36327804237148953</v>
      </c>
      <c r="X99" s="1133">
        <f t="shared" si="18"/>
        <v>0.27688564476885641</v>
      </c>
    </row>
    <row r="100" spans="2:36" x14ac:dyDescent="0.2">
      <c r="B100" s="716" t="s">
        <v>703</v>
      </c>
      <c r="C100" s="717"/>
      <c r="D100" s="717"/>
      <c r="E100" s="717"/>
      <c r="F100" s="717"/>
      <c r="G100" s="717"/>
      <c r="H100" s="717"/>
      <c r="I100" s="717"/>
      <c r="J100" s="717"/>
      <c r="K100" s="717"/>
      <c r="L100" s="717"/>
      <c r="M100" s="717"/>
      <c r="N100" s="717"/>
      <c r="O100" s="717"/>
      <c r="P100" s="717"/>
      <c r="Q100" s="717"/>
      <c r="R100" s="717"/>
      <c r="S100" s="717"/>
      <c r="T100" s="717"/>
      <c r="U100" s="717"/>
      <c r="V100" s="717"/>
      <c r="W100" s="717"/>
      <c r="X100" s="718"/>
    </row>
    <row r="103" spans="2:36" ht="21" customHeight="1" x14ac:dyDescent="0.2">
      <c r="B103" s="595" t="s">
        <v>809</v>
      </c>
      <c r="C103" s="596"/>
      <c r="D103" s="596"/>
      <c r="E103" s="596"/>
      <c r="F103" s="596"/>
      <c r="G103" s="596"/>
      <c r="H103" s="596"/>
      <c r="I103" s="597"/>
      <c r="K103" s="595" t="s">
        <v>811</v>
      </c>
      <c r="L103" s="596"/>
      <c r="M103" s="596"/>
      <c r="N103" s="596"/>
      <c r="O103" s="596"/>
      <c r="P103" s="596"/>
      <c r="Q103" s="596"/>
      <c r="R103" s="597"/>
    </row>
    <row r="104" spans="2:36" x14ac:dyDescent="0.2">
      <c r="B104" s="43"/>
      <c r="C104" s="43" t="s">
        <v>803</v>
      </c>
      <c r="D104" s="43" t="s">
        <v>804</v>
      </c>
      <c r="E104" s="43" t="s">
        <v>805</v>
      </c>
      <c r="F104" s="43" t="s">
        <v>806</v>
      </c>
      <c r="G104" s="43" t="s">
        <v>807</v>
      </c>
      <c r="H104" s="43" t="s">
        <v>808</v>
      </c>
      <c r="I104" s="43" t="s">
        <v>2</v>
      </c>
      <c r="K104" s="43"/>
      <c r="L104" s="43" t="s">
        <v>803</v>
      </c>
      <c r="M104" s="43" t="s">
        <v>804</v>
      </c>
      <c r="N104" s="43" t="s">
        <v>805</v>
      </c>
      <c r="O104" s="43" t="s">
        <v>806</v>
      </c>
      <c r="P104" s="43" t="s">
        <v>807</v>
      </c>
      <c r="Q104" s="43" t="s">
        <v>808</v>
      </c>
      <c r="R104" s="43" t="s">
        <v>2</v>
      </c>
    </row>
    <row r="105" spans="2:36" x14ac:dyDescent="0.2">
      <c r="B105" s="1136" t="s">
        <v>768</v>
      </c>
      <c r="C105" s="1136"/>
      <c r="D105" s="1136"/>
      <c r="E105" s="1136"/>
      <c r="F105" s="1136"/>
      <c r="G105" s="1136"/>
      <c r="H105" s="1136"/>
      <c r="I105" s="1136"/>
      <c r="K105" s="1136" t="s">
        <v>768</v>
      </c>
      <c r="L105" s="1136"/>
      <c r="M105" s="1136"/>
      <c r="N105" s="1136"/>
      <c r="O105" s="1136"/>
      <c r="P105" s="1136"/>
      <c r="Q105" s="1136"/>
      <c r="R105" s="1136"/>
    </row>
    <row r="106" spans="2:36" x14ac:dyDescent="0.2">
      <c r="B106" s="1137" t="s">
        <v>769</v>
      </c>
      <c r="C106" s="1136"/>
      <c r="D106" s="1136"/>
      <c r="E106" s="1136"/>
      <c r="F106" s="1136"/>
      <c r="G106" s="1136"/>
      <c r="H106" s="1136"/>
      <c r="I106" s="1136"/>
      <c r="K106" s="1137" t="s">
        <v>769</v>
      </c>
      <c r="L106" s="1136"/>
      <c r="M106" s="1136"/>
      <c r="N106" s="1136"/>
      <c r="O106" s="1136"/>
      <c r="P106" s="1136"/>
      <c r="Q106" s="1136"/>
      <c r="R106" s="1136"/>
    </row>
    <row r="107" spans="2:36" x14ac:dyDescent="0.2">
      <c r="B107" s="1136" t="s">
        <v>770</v>
      </c>
      <c r="C107" s="1138">
        <v>11</v>
      </c>
      <c r="D107" s="1138">
        <v>1</v>
      </c>
      <c r="E107" s="1138" t="s">
        <v>105</v>
      </c>
      <c r="F107" s="1138" t="s">
        <v>105</v>
      </c>
      <c r="G107" s="1138" t="s">
        <v>105</v>
      </c>
      <c r="H107" s="1138" t="s">
        <v>105</v>
      </c>
      <c r="I107" s="1136">
        <v>12</v>
      </c>
      <c r="K107" s="1136" t="s">
        <v>770</v>
      </c>
      <c r="L107" s="1138" t="s">
        <v>107</v>
      </c>
      <c r="M107" s="1138">
        <v>1</v>
      </c>
      <c r="N107" s="1138" t="s">
        <v>107</v>
      </c>
      <c r="O107" s="1138" t="s">
        <v>107</v>
      </c>
      <c r="P107" s="1138">
        <v>1</v>
      </c>
      <c r="Q107" s="1138" t="s">
        <v>107</v>
      </c>
      <c r="R107" s="1138">
        <v>2</v>
      </c>
    </row>
    <row r="108" spans="2:36" x14ac:dyDescent="0.2">
      <c r="B108" s="1136" t="s">
        <v>771</v>
      </c>
      <c r="C108" s="1138">
        <v>11</v>
      </c>
      <c r="D108" s="1138">
        <v>2</v>
      </c>
      <c r="E108" s="1138">
        <v>6</v>
      </c>
      <c r="F108" s="1138">
        <v>7</v>
      </c>
      <c r="G108" s="1138">
        <v>3</v>
      </c>
      <c r="H108" s="1138" t="s">
        <v>105</v>
      </c>
      <c r="I108" s="1138">
        <v>29</v>
      </c>
      <c r="K108" s="1136" t="s">
        <v>771</v>
      </c>
      <c r="L108" s="1138" t="s">
        <v>107</v>
      </c>
      <c r="M108" s="1138">
        <v>2</v>
      </c>
      <c r="N108" s="1138">
        <v>3</v>
      </c>
      <c r="O108" s="1138" t="s">
        <v>107</v>
      </c>
      <c r="P108" s="1138">
        <v>3</v>
      </c>
      <c r="Q108" s="1138" t="s">
        <v>107</v>
      </c>
      <c r="R108" s="1138">
        <v>8</v>
      </c>
    </row>
    <row r="109" spans="2:36" x14ac:dyDescent="0.2">
      <c r="B109" s="1136" t="s">
        <v>772</v>
      </c>
      <c r="C109" s="1138">
        <v>6</v>
      </c>
      <c r="D109" s="1138">
        <v>2</v>
      </c>
      <c r="E109" s="1138">
        <v>3</v>
      </c>
      <c r="F109" s="1138">
        <v>2</v>
      </c>
      <c r="G109" s="1138">
        <v>2</v>
      </c>
      <c r="H109" s="1138" t="s">
        <v>105</v>
      </c>
      <c r="I109" s="1138">
        <v>15</v>
      </c>
      <c r="K109" s="1136" t="s">
        <v>772</v>
      </c>
      <c r="L109" s="1138" t="s">
        <v>107</v>
      </c>
      <c r="M109" s="1138">
        <v>3</v>
      </c>
      <c r="N109" s="1138">
        <v>2</v>
      </c>
      <c r="O109" s="1138" t="s">
        <v>107</v>
      </c>
      <c r="P109" s="1138">
        <v>2</v>
      </c>
      <c r="Q109" s="1138" t="s">
        <v>107</v>
      </c>
      <c r="R109" s="1138">
        <v>7</v>
      </c>
    </row>
    <row r="110" spans="2:36" x14ac:dyDescent="0.2">
      <c r="B110" s="1136" t="s">
        <v>773</v>
      </c>
      <c r="C110" s="1138" t="s">
        <v>105</v>
      </c>
      <c r="D110" s="1138" t="s">
        <v>105</v>
      </c>
      <c r="E110" s="1138" t="s">
        <v>105</v>
      </c>
      <c r="F110" s="1138" t="s">
        <v>105</v>
      </c>
      <c r="G110" s="1138" t="s">
        <v>105</v>
      </c>
      <c r="H110" s="1138" t="s">
        <v>105</v>
      </c>
      <c r="I110" s="1138" t="s">
        <v>105</v>
      </c>
      <c r="K110" s="1136" t="s">
        <v>773</v>
      </c>
      <c r="L110" s="1138" t="s">
        <v>107</v>
      </c>
      <c r="M110" s="1138" t="s">
        <v>107</v>
      </c>
      <c r="N110" s="1138" t="s">
        <v>107</v>
      </c>
      <c r="O110" s="1138" t="s">
        <v>107</v>
      </c>
      <c r="P110" s="1138" t="s">
        <v>107</v>
      </c>
      <c r="Q110" s="1138" t="s">
        <v>107</v>
      </c>
      <c r="R110" s="1138" t="s">
        <v>107</v>
      </c>
    </row>
    <row r="111" spans="2:36" x14ac:dyDescent="0.2">
      <c r="B111" s="1137" t="s">
        <v>774</v>
      </c>
      <c r="C111" s="1138"/>
      <c r="D111" s="1138"/>
      <c r="E111" s="1138"/>
      <c r="F111" s="1138"/>
      <c r="G111" s="1136"/>
      <c r="H111" s="1136"/>
      <c r="I111" s="1136"/>
      <c r="K111" s="1137" t="s">
        <v>774</v>
      </c>
      <c r="L111" s="1138"/>
      <c r="M111" s="1138"/>
      <c r="N111" s="1138"/>
      <c r="O111" s="1138"/>
      <c r="P111" s="1138"/>
      <c r="Q111" s="1138"/>
      <c r="R111" s="1138"/>
    </row>
    <row r="112" spans="2:36" x14ac:dyDescent="0.2">
      <c r="B112" s="1136" t="s">
        <v>181</v>
      </c>
      <c r="C112" s="1138">
        <v>8</v>
      </c>
      <c r="D112" s="1138">
        <v>2</v>
      </c>
      <c r="E112" s="1138">
        <v>3</v>
      </c>
      <c r="F112" s="1138">
        <v>3</v>
      </c>
      <c r="G112" s="1136" t="s">
        <v>105</v>
      </c>
      <c r="H112" s="1138" t="s">
        <v>105</v>
      </c>
      <c r="I112" s="1138">
        <v>16</v>
      </c>
      <c r="K112" s="1136" t="s">
        <v>181</v>
      </c>
      <c r="L112" s="1138" t="s">
        <v>107</v>
      </c>
      <c r="M112" s="1138">
        <v>2</v>
      </c>
      <c r="N112" s="1138">
        <v>23</v>
      </c>
      <c r="O112" s="1138" t="s">
        <v>107</v>
      </c>
      <c r="P112" s="1138">
        <v>1</v>
      </c>
      <c r="Q112" s="1138" t="s">
        <v>107</v>
      </c>
      <c r="R112" s="1138">
        <v>5</v>
      </c>
    </row>
    <row r="113" spans="2:18" x14ac:dyDescent="0.2">
      <c r="B113" s="1136" t="s">
        <v>775</v>
      </c>
      <c r="C113" s="1138">
        <v>3</v>
      </c>
      <c r="D113" s="1138" t="s">
        <v>105</v>
      </c>
      <c r="E113" s="1138" t="s">
        <v>105</v>
      </c>
      <c r="F113" s="1138" t="s">
        <v>105</v>
      </c>
      <c r="G113" s="1136" t="s">
        <v>105</v>
      </c>
      <c r="H113" s="1138" t="s">
        <v>105</v>
      </c>
      <c r="I113" s="1138">
        <v>3</v>
      </c>
      <c r="K113" s="1136" t="s">
        <v>775</v>
      </c>
      <c r="L113" s="1138" t="s">
        <v>107</v>
      </c>
      <c r="M113" s="1138" t="s">
        <v>107</v>
      </c>
      <c r="N113" s="1138">
        <v>3</v>
      </c>
      <c r="O113" s="1138" t="s">
        <v>107</v>
      </c>
      <c r="P113" s="1138" t="s">
        <v>107</v>
      </c>
      <c r="Q113" s="1138" t="s">
        <v>107</v>
      </c>
      <c r="R113" s="1138">
        <v>3</v>
      </c>
    </row>
    <row r="114" spans="2:18" x14ac:dyDescent="0.2">
      <c r="B114" s="1136" t="s">
        <v>776</v>
      </c>
      <c r="C114" s="1138">
        <v>5</v>
      </c>
      <c r="D114" s="1138">
        <v>4</v>
      </c>
      <c r="E114" s="1138">
        <v>3</v>
      </c>
      <c r="F114" s="1138">
        <v>4</v>
      </c>
      <c r="G114" s="1136" t="s">
        <v>105</v>
      </c>
      <c r="H114" s="1138" t="s">
        <v>105</v>
      </c>
      <c r="I114" s="1138">
        <v>16</v>
      </c>
      <c r="K114" s="1136" t="s">
        <v>776</v>
      </c>
      <c r="L114" s="1138" t="s">
        <v>107</v>
      </c>
      <c r="M114" s="1138">
        <v>4</v>
      </c>
      <c r="N114" s="1138">
        <v>3</v>
      </c>
      <c r="O114" s="1138" t="s">
        <v>107</v>
      </c>
      <c r="P114" s="1138">
        <v>1</v>
      </c>
      <c r="Q114" s="1138" t="s">
        <v>107</v>
      </c>
      <c r="R114" s="1138">
        <v>8</v>
      </c>
    </row>
    <row r="115" spans="2:18" x14ac:dyDescent="0.2">
      <c r="B115" s="1136" t="s">
        <v>777</v>
      </c>
      <c r="C115" s="1138">
        <v>1</v>
      </c>
      <c r="D115" s="1138" t="s">
        <v>105</v>
      </c>
      <c r="E115" s="1138" t="s">
        <v>105</v>
      </c>
      <c r="F115" s="1138" t="s">
        <v>105</v>
      </c>
      <c r="G115" s="1136" t="s">
        <v>105</v>
      </c>
      <c r="H115" s="1138" t="s">
        <v>105</v>
      </c>
      <c r="I115" s="1138">
        <v>1</v>
      </c>
      <c r="K115" s="1136" t="s">
        <v>777</v>
      </c>
      <c r="L115" s="1138" t="s">
        <v>107</v>
      </c>
      <c r="M115" s="1138" t="s">
        <v>107</v>
      </c>
      <c r="N115" s="1138" t="s">
        <v>107</v>
      </c>
      <c r="O115" s="1138" t="s">
        <v>107</v>
      </c>
      <c r="P115" s="1138" t="s">
        <v>107</v>
      </c>
      <c r="Q115" s="1138" t="s">
        <v>107</v>
      </c>
      <c r="R115" s="1138" t="s">
        <v>107</v>
      </c>
    </row>
    <row r="116" spans="2:18" x14ac:dyDescent="0.2">
      <c r="B116" s="1136" t="s">
        <v>778</v>
      </c>
      <c r="C116" s="1138">
        <v>3</v>
      </c>
      <c r="D116" s="1138">
        <v>1</v>
      </c>
      <c r="E116" s="1138">
        <v>1</v>
      </c>
      <c r="F116" s="1138">
        <v>1</v>
      </c>
      <c r="G116" s="1136" t="s">
        <v>105</v>
      </c>
      <c r="H116" s="1138" t="s">
        <v>105</v>
      </c>
      <c r="I116" s="1138">
        <v>6</v>
      </c>
      <c r="K116" s="1136" t="s">
        <v>778</v>
      </c>
      <c r="L116" s="1138" t="s">
        <v>107</v>
      </c>
      <c r="M116" s="1138">
        <v>1</v>
      </c>
      <c r="N116" s="1138">
        <v>1</v>
      </c>
      <c r="O116" s="1138" t="s">
        <v>107</v>
      </c>
      <c r="P116" s="1138">
        <v>1</v>
      </c>
      <c r="Q116" s="1138" t="s">
        <v>107</v>
      </c>
      <c r="R116" s="1138">
        <v>3</v>
      </c>
    </row>
    <row r="117" spans="2:18" x14ac:dyDescent="0.2">
      <c r="B117" s="1136" t="s">
        <v>779</v>
      </c>
      <c r="C117" s="1138">
        <v>5</v>
      </c>
      <c r="D117" s="1138" t="s">
        <v>105</v>
      </c>
      <c r="E117" s="1138">
        <v>2</v>
      </c>
      <c r="F117" s="1138">
        <v>1</v>
      </c>
      <c r="G117" s="1136" t="s">
        <v>105</v>
      </c>
      <c r="H117" s="1138" t="s">
        <v>105</v>
      </c>
      <c r="I117" s="1138">
        <v>8</v>
      </c>
      <c r="K117" s="1136" t="s">
        <v>779</v>
      </c>
      <c r="L117" s="1138" t="s">
        <v>107</v>
      </c>
      <c r="M117" s="1138" t="s">
        <v>107</v>
      </c>
      <c r="N117" s="1138">
        <v>2</v>
      </c>
      <c r="O117" s="1138" t="s">
        <v>107</v>
      </c>
      <c r="P117" s="1138" t="s">
        <v>107</v>
      </c>
      <c r="Q117" s="1138" t="s">
        <v>107</v>
      </c>
      <c r="R117" s="1138">
        <v>2</v>
      </c>
    </row>
    <row r="118" spans="2:18" x14ac:dyDescent="0.2">
      <c r="B118" s="1136" t="s">
        <v>780</v>
      </c>
      <c r="C118" s="1138">
        <v>2</v>
      </c>
      <c r="D118" s="1138" t="s">
        <v>105</v>
      </c>
      <c r="E118" s="1138" t="s">
        <v>105</v>
      </c>
      <c r="F118" s="1138" t="s">
        <v>105</v>
      </c>
      <c r="G118" s="1136" t="s">
        <v>105</v>
      </c>
      <c r="H118" s="1138" t="s">
        <v>105</v>
      </c>
      <c r="I118" s="1138">
        <v>2</v>
      </c>
      <c r="K118" s="1136" t="s">
        <v>780</v>
      </c>
      <c r="L118" s="1138" t="s">
        <v>107</v>
      </c>
      <c r="M118" s="1138" t="s">
        <v>107</v>
      </c>
      <c r="N118" s="1138" t="s">
        <v>107</v>
      </c>
      <c r="O118" s="1138" t="s">
        <v>107</v>
      </c>
      <c r="P118" s="1138" t="s">
        <v>107</v>
      </c>
      <c r="Q118" s="1138" t="s">
        <v>107</v>
      </c>
      <c r="R118" s="1138" t="s">
        <v>107</v>
      </c>
    </row>
    <row r="119" spans="2:18" x14ac:dyDescent="0.2">
      <c r="B119" s="1136" t="s">
        <v>781</v>
      </c>
      <c r="C119" s="1138">
        <v>11</v>
      </c>
      <c r="D119" s="1138" t="s">
        <v>105</v>
      </c>
      <c r="E119" s="1138" t="s">
        <v>105</v>
      </c>
      <c r="F119" s="1138" t="s">
        <v>105</v>
      </c>
      <c r="G119" s="1136">
        <v>1</v>
      </c>
      <c r="H119" s="1138" t="s">
        <v>105</v>
      </c>
      <c r="I119" s="1138">
        <v>12</v>
      </c>
      <c r="K119" s="1136" t="s">
        <v>781</v>
      </c>
      <c r="L119" s="1138" t="s">
        <v>107</v>
      </c>
      <c r="M119" s="1138" t="s">
        <v>107</v>
      </c>
      <c r="N119" s="1138" t="s">
        <v>107</v>
      </c>
      <c r="O119" s="1138" t="s">
        <v>107</v>
      </c>
      <c r="P119" s="1138">
        <v>1</v>
      </c>
      <c r="Q119" s="1138" t="s">
        <v>107</v>
      </c>
      <c r="R119" s="1138">
        <v>1</v>
      </c>
    </row>
    <row r="120" spans="2:18" x14ac:dyDescent="0.2">
      <c r="B120" s="1136" t="s">
        <v>782</v>
      </c>
      <c r="C120" s="1138" t="s">
        <v>105</v>
      </c>
      <c r="D120" s="1138" t="s">
        <v>105</v>
      </c>
      <c r="E120" s="1138" t="s">
        <v>105</v>
      </c>
      <c r="F120" s="1138">
        <v>1</v>
      </c>
      <c r="G120" s="1136" t="s">
        <v>105</v>
      </c>
      <c r="H120" s="1138" t="s">
        <v>105</v>
      </c>
      <c r="I120" s="1138">
        <v>1</v>
      </c>
      <c r="K120" s="1136" t="s">
        <v>782</v>
      </c>
      <c r="L120" s="1138" t="s">
        <v>107</v>
      </c>
      <c r="M120" s="1138" t="s">
        <v>107</v>
      </c>
      <c r="N120" s="1138">
        <v>1</v>
      </c>
      <c r="O120" s="1138" t="s">
        <v>107</v>
      </c>
      <c r="P120" s="1138">
        <v>1</v>
      </c>
      <c r="Q120" s="1138" t="s">
        <v>107</v>
      </c>
      <c r="R120" s="1138">
        <v>2</v>
      </c>
    </row>
    <row r="121" spans="2:18" x14ac:dyDescent="0.2">
      <c r="B121" s="1136" t="s">
        <v>783</v>
      </c>
      <c r="C121" s="1138">
        <v>2</v>
      </c>
      <c r="D121" s="1138" t="s">
        <v>105</v>
      </c>
      <c r="E121" s="1138" t="s">
        <v>105</v>
      </c>
      <c r="F121" s="1138">
        <v>1</v>
      </c>
      <c r="G121" s="1136" t="s">
        <v>105</v>
      </c>
      <c r="H121" s="1138" t="s">
        <v>105</v>
      </c>
      <c r="I121" s="1138">
        <v>3</v>
      </c>
      <c r="K121" s="1136" t="s">
        <v>783</v>
      </c>
      <c r="L121" s="1138" t="s">
        <v>107</v>
      </c>
      <c r="M121" s="1138" t="s">
        <v>107</v>
      </c>
      <c r="N121" s="1138" t="s">
        <v>107</v>
      </c>
      <c r="O121" s="1138" t="s">
        <v>107</v>
      </c>
      <c r="P121" s="1138" t="s">
        <v>107</v>
      </c>
      <c r="Q121" s="1138" t="s">
        <v>107</v>
      </c>
      <c r="R121" s="1138" t="s">
        <v>107</v>
      </c>
    </row>
    <row r="122" spans="2:18" x14ac:dyDescent="0.2">
      <c r="B122" s="1136" t="s">
        <v>784</v>
      </c>
      <c r="C122" s="1138" t="s">
        <v>105</v>
      </c>
      <c r="D122" s="1138" t="s">
        <v>105</v>
      </c>
      <c r="E122" s="1138" t="s">
        <v>105</v>
      </c>
      <c r="F122" s="1138">
        <v>1</v>
      </c>
      <c r="G122" s="1136" t="s">
        <v>105</v>
      </c>
      <c r="H122" s="1136">
        <v>10</v>
      </c>
      <c r="I122" s="1138">
        <v>11</v>
      </c>
      <c r="K122" s="1136" t="s">
        <v>784</v>
      </c>
      <c r="L122" s="1138" t="s">
        <v>107</v>
      </c>
      <c r="M122" s="1138" t="s">
        <v>107</v>
      </c>
      <c r="N122" s="1138">
        <v>1</v>
      </c>
      <c r="O122" s="1138" t="s">
        <v>107</v>
      </c>
      <c r="P122" s="1138" t="s">
        <v>107</v>
      </c>
      <c r="Q122" s="1138" t="s">
        <v>107</v>
      </c>
      <c r="R122" s="1138">
        <v>1</v>
      </c>
    </row>
    <row r="123" spans="2:18" x14ac:dyDescent="0.2">
      <c r="B123" s="1136" t="s">
        <v>785</v>
      </c>
      <c r="C123" s="1138">
        <v>3</v>
      </c>
      <c r="D123" s="1138" t="s">
        <v>105</v>
      </c>
      <c r="E123" s="1138" t="s">
        <v>105</v>
      </c>
      <c r="F123" s="1138" t="s">
        <v>105</v>
      </c>
      <c r="G123" s="1136" t="s">
        <v>105</v>
      </c>
      <c r="H123" s="1138" t="s">
        <v>105</v>
      </c>
      <c r="I123" s="1138">
        <v>3</v>
      </c>
      <c r="K123" s="1136" t="s">
        <v>785</v>
      </c>
      <c r="L123" s="1138" t="s">
        <v>107</v>
      </c>
      <c r="M123" s="1138" t="s">
        <v>107</v>
      </c>
      <c r="N123" s="1138" t="s">
        <v>107</v>
      </c>
      <c r="O123" s="1138" t="s">
        <v>107</v>
      </c>
      <c r="P123" s="1138">
        <v>1</v>
      </c>
      <c r="Q123" s="1138" t="s">
        <v>107</v>
      </c>
      <c r="R123" s="1138">
        <v>1</v>
      </c>
    </row>
    <row r="124" spans="2:18" x14ac:dyDescent="0.2">
      <c r="B124" s="1137" t="s">
        <v>786</v>
      </c>
      <c r="C124" s="1138"/>
      <c r="D124" s="1138"/>
      <c r="E124" s="1138"/>
      <c r="F124" s="1138"/>
      <c r="G124" s="1136"/>
      <c r="H124" s="1136"/>
      <c r="I124" s="1136"/>
      <c r="K124" s="1137" t="s">
        <v>786</v>
      </c>
      <c r="L124" s="1138"/>
      <c r="M124" s="1138"/>
      <c r="N124" s="1138"/>
      <c r="O124" s="1138"/>
      <c r="P124" s="1138"/>
      <c r="Q124" s="1138"/>
      <c r="R124" s="1138"/>
    </row>
    <row r="125" spans="2:18" x14ac:dyDescent="0.2">
      <c r="B125" s="1136" t="s">
        <v>787</v>
      </c>
      <c r="C125" s="1138">
        <v>10</v>
      </c>
      <c r="D125" s="1138">
        <v>3</v>
      </c>
      <c r="E125" s="1138" t="s">
        <v>105</v>
      </c>
      <c r="F125" s="1138">
        <v>2</v>
      </c>
      <c r="G125" s="1138">
        <v>1</v>
      </c>
      <c r="H125" s="1138" t="s">
        <v>105</v>
      </c>
      <c r="I125" s="1138">
        <v>16</v>
      </c>
      <c r="K125" s="1136" t="s">
        <v>787</v>
      </c>
      <c r="L125" s="1138" t="s">
        <v>107</v>
      </c>
      <c r="M125" s="1138">
        <v>3</v>
      </c>
      <c r="N125" s="1138">
        <v>2</v>
      </c>
      <c r="O125" s="1138" t="s">
        <v>107</v>
      </c>
      <c r="P125" s="1138">
        <v>1</v>
      </c>
      <c r="Q125" s="1138" t="s">
        <v>107</v>
      </c>
      <c r="R125" s="1138">
        <v>6</v>
      </c>
    </row>
    <row r="126" spans="2:18" x14ac:dyDescent="0.2">
      <c r="B126" s="1136" t="s">
        <v>788</v>
      </c>
      <c r="C126" s="1138" t="s">
        <v>105</v>
      </c>
      <c r="D126" s="1138" t="s">
        <v>105</v>
      </c>
      <c r="E126" s="1138" t="s">
        <v>105</v>
      </c>
      <c r="F126" s="1138" t="s">
        <v>105</v>
      </c>
      <c r="G126" s="1138" t="s">
        <v>105</v>
      </c>
      <c r="H126" s="1138" t="s">
        <v>105</v>
      </c>
      <c r="I126" s="1138" t="s">
        <v>105</v>
      </c>
      <c r="K126" s="1136" t="s">
        <v>788</v>
      </c>
      <c r="L126" s="1138" t="s">
        <v>107</v>
      </c>
      <c r="M126" s="1138" t="s">
        <v>107</v>
      </c>
      <c r="N126" s="1138" t="s">
        <v>107</v>
      </c>
      <c r="O126" s="1138" t="s">
        <v>107</v>
      </c>
      <c r="P126" s="1138" t="s">
        <v>107</v>
      </c>
      <c r="Q126" s="1138" t="s">
        <v>107</v>
      </c>
      <c r="R126" s="1138" t="s">
        <v>107</v>
      </c>
    </row>
    <row r="127" spans="2:18" x14ac:dyDescent="0.2">
      <c r="B127" s="1136" t="s">
        <v>789</v>
      </c>
      <c r="C127" s="1138" t="s">
        <v>105</v>
      </c>
      <c r="D127" s="1138" t="s">
        <v>105</v>
      </c>
      <c r="E127" s="1138" t="s">
        <v>105</v>
      </c>
      <c r="F127" s="1138" t="s">
        <v>105</v>
      </c>
      <c r="G127" s="1138" t="s">
        <v>105</v>
      </c>
      <c r="H127" s="1138" t="s">
        <v>105</v>
      </c>
      <c r="I127" s="1138" t="s">
        <v>105</v>
      </c>
      <c r="K127" s="1136" t="s">
        <v>789</v>
      </c>
      <c r="L127" s="1138" t="s">
        <v>107</v>
      </c>
      <c r="M127" s="1138">
        <v>1</v>
      </c>
      <c r="N127" s="1138" t="s">
        <v>107</v>
      </c>
      <c r="O127" s="1138" t="s">
        <v>107</v>
      </c>
      <c r="P127" s="1138" t="s">
        <v>107</v>
      </c>
      <c r="Q127" s="1138" t="s">
        <v>107</v>
      </c>
      <c r="R127" s="1138">
        <v>1</v>
      </c>
    </row>
    <row r="128" spans="2:18" x14ac:dyDescent="0.2">
      <c r="B128" s="1136" t="s">
        <v>790</v>
      </c>
      <c r="C128" s="1138">
        <v>1</v>
      </c>
      <c r="D128" s="1138" t="s">
        <v>105</v>
      </c>
      <c r="E128" s="1138" t="s">
        <v>105</v>
      </c>
      <c r="F128" s="1138" t="s">
        <v>105</v>
      </c>
      <c r="G128" s="1138" t="s">
        <v>105</v>
      </c>
      <c r="H128" s="1138" t="s">
        <v>105</v>
      </c>
      <c r="I128" s="1136">
        <v>1</v>
      </c>
      <c r="K128" s="1136" t="s">
        <v>790</v>
      </c>
      <c r="L128" s="1138" t="s">
        <v>107</v>
      </c>
      <c r="M128" s="1138" t="s">
        <v>107</v>
      </c>
      <c r="N128" s="1138" t="s">
        <v>107</v>
      </c>
      <c r="O128" s="1138" t="s">
        <v>107</v>
      </c>
      <c r="P128" s="1138" t="s">
        <v>107</v>
      </c>
      <c r="Q128" s="1138" t="s">
        <v>107</v>
      </c>
      <c r="R128" s="1138" t="s">
        <v>107</v>
      </c>
    </row>
    <row r="129" spans="2:18" x14ac:dyDescent="0.2">
      <c r="B129" s="1136" t="s">
        <v>791</v>
      </c>
      <c r="C129" s="1138" t="s">
        <v>105</v>
      </c>
      <c r="D129" s="1138" t="s">
        <v>105</v>
      </c>
      <c r="E129" s="1138" t="s">
        <v>105</v>
      </c>
      <c r="F129" s="1138" t="s">
        <v>105</v>
      </c>
      <c r="G129" s="1138" t="s">
        <v>105</v>
      </c>
      <c r="H129" s="1138" t="s">
        <v>105</v>
      </c>
      <c r="I129" s="1138" t="s">
        <v>105</v>
      </c>
      <c r="K129" s="1136" t="s">
        <v>791</v>
      </c>
      <c r="L129" s="1138" t="s">
        <v>107</v>
      </c>
      <c r="M129" s="1138" t="s">
        <v>107</v>
      </c>
      <c r="N129" s="1138" t="s">
        <v>107</v>
      </c>
      <c r="O129" s="1138" t="s">
        <v>107</v>
      </c>
      <c r="P129" s="1138" t="s">
        <v>107</v>
      </c>
      <c r="Q129" s="1138" t="s">
        <v>107</v>
      </c>
      <c r="R129" s="1138" t="s">
        <v>107</v>
      </c>
    </row>
    <row r="130" spans="2:18" x14ac:dyDescent="0.2">
      <c r="B130" s="1136" t="s">
        <v>792</v>
      </c>
      <c r="C130" s="1138" t="s">
        <v>105</v>
      </c>
      <c r="D130" s="1138" t="s">
        <v>105</v>
      </c>
      <c r="E130" s="1138" t="s">
        <v>105</v>
      </c>
      <c r="F130" s="1138" t="s">
        <v>105</v>
      </c>
      <c r="G130" s="1138" t="s">
        <v>105</v>
      </c>
      <c r="H130" s="1138" t="s">
        <v>105</v>
      </c>
      <c r="I130" s="1138" t="s">
        <v>105</v>
      </c>
      <c r="K130" s="1136" t="s">
        <v>792</v>
      </c>
      <c r="L130" s="1138" t="s">
        <v>107</v>
      </c>
      <c r="M130" s="1138" t="s">
        <v>107</v>
      </c>
      <c r="N130" s="1138" t="s">
        <v>107</v>
      </c>
      <c r="O130" s="1138" t="s">
        <v>107</v>
      </c>
      <c r="P130" s="1138" t="s">
        <v>107</v>
      </c>
      <c r="Q130" s="1138" t="s">
        <v>107</v>
      </c>
      <c r="R130" s="1138" t="s">
        <v>107</v>
      </c>
    </row>
    <row r="131" spans="2:18" x14ac:dyDescent="0.2">
      <c r="B131" s="1136" t="s">
        <v>793</v>
      </c>
      <c r="C131" s="1138">
        <v>1</v>
      </c>
      <c r="D131" s="1138" t="s">
        <v>105</v>
      </c>
      <c r="E131" s="1138" t="s">
        <v>105</v>
      </c>
      <c r="F131" s="1138" t="s">
        <v>105</v>
      </c>
      <c r="G131" s="1138" t="s">
        <v>105</v>
      </c>
      <c r="H131" s="1138" t="s">
        <v>105</v>
      </c>
      <c r="I131" s="1136">
        <v>1</v>
      </c>
      <c r="K131" s="1136" t="s">
        <v>793</v>
      </c>
      <c r="L131" s="1138" t="s">
        <v>107</v>
      </c>
      <c r="M131" s="1138" t="s">
        <v>107</v>
      </c>
      <c r="N131" s="1138" t="s">
        <v>107</v>
      </c>
      <c r="O131" s="1138" t="s">
        <v>107</v>
      </c>
      <c r="P131" s="1138" t="s">
        <v>107</v>
      </c>
      <c r="Q131" s="1138" t="s">
        <v>107</v>
      </c>
      <c r="R131" s="1138" t="s">
        <v>107</v>
      </c>
    </row>
    <row r="132" spans="2:18" x14ac:dyDescent="0.2">
      <c r="B132" s="1136" t="s">
        <v>794</v>
      </c>
      <c r="C132" s="1138">
        <v>4</v>
      </c>
      <c r="D132" s="1138" t="s">
        <v>105</v>
      </c>
      <c r="E132" s="1138" t="s">
        <v>105</v>
      </c>
      <c r="F132" s="1138" t="s">
        <v>105</v>
      </c>
      <c r="G132" s="1138" t="s">
        <v>105</v>
      </c>
      <c r="H132" s="1138" t="s">
        <v>105</v>
      </c>
      <c r="I132" s="1136">
        <v>4</v>
      </c>
      <c r="K132" s="1136" t="s">
        <v>794</v>
      </c>
      <c r="L132" s="1138" t="s">
        <v>107</v>
      </c>
      <c r="M132" s="1138" t="s">
        <v>107</v>
      </c>
      <c r="N132" s="1138" t="s">
        <v>107</v>
      </c>
      <c r="O132" s="1138" t="s">
        <v>107</v>
      </c>
      <c r="P132" s="1138" t="s">
        <v>107</v>
      </c>
      <c r="Q132" s="1138" t="s">
        <v>107</v>
      </c>
      <c r="R132" s="1138" t="s">
        <v>107</v>
      </c>
    </row>
    <row r="133" spans="2:18" x14ac:dyDescent="0.2">
      <c r="B133" s="1136" t="s">
        <v>795</v>
      </c>
      <c r="C133" s="1138">
        <v>2</v>
      </c>
      <c r="D133" s="1138" t="s">
        <v>105</v>
      </c>
      <c r="E133" s="1138" t="s">
        <v>105</v>
      </c>
      <c r="F133" s="1138" t="s">
        <v>105</v>
      </c>
      <c r="G133" s="1138" t="s">
        <v>105</v>
      </c>
      <c r="H133" s="1138" t="s">
        <v>105</v>
      </c>
      <c r="I133" s="1136">
        <v>2</v>
      </c>
      <c r="K133" s="1136" t="s">
        <v>795</v>
      </c>
      <c r="L133" s="1138" t="s">
        <v>107</v>
      </c>
      <c r="M133" s="1138" t="s">
        <v>107</v>
      </c>
      <c r="N133" s="1138" t="s">
        <v>107</v>
      </c>
      <c r="O133" s="1138" t="s">
        <v>107</v>
      </c>
      <c r="P133" s="1138" t="s">
        <v>107</v>
      </c>
      <c r="Q133" s="1138" t="s">
        <v>107</v>
      </c>
      <c r="R133" s="1138" t="s">
        <v>107</v>
      </c>
    </row>
    <row r="134" spans="2:18" x14ac:dyDescent="0.2">
      <c r="B134" s="1136" t="s">
        <v>796</v>
      </c>
      <c r="C134" s="1138">
        <v>2</v>
      </c>
      <c r="D134" s="1138" t="s">
        <v>105</v>
      </c>
      <c r="E134" s="1138" t="s">
        <v>105</v>
      </c>
      <c r="F134" s="1138" t="s">
        <v>105</v>
      </c>
      <c r="G134" s="1138" t="s">
        <v>105</v>
      </c>
      <c r="H134" s="1138" t="s">
        <v>105</v>
      </c>
      <c r="I134" s="1136">
        <v>2</v>
      </c>
      <c r="K134" s="1136" t="s">
        <v>796</v>
      </c>
      <c r="L134" s="1138" t="s">
        <v>107</v>
      </c>
      <c r="M134" s="1138" t="s">
        <v>107</v>
      </c>
      <c r="N134" s="1138" t="s">
        <v>107</v>
      </c>
      <c r="O134" s="1138" t="s">
        <v>107</v>
      </c>
      <c r="P134" s="1138" t="s">
        <v>107</v>
      </c>
      <c r="Q134" s="1138" t="s">
        <v>107</v>
      </c>
      <c r="R134" s="1138" t="s">
        <v>107</v>
      </c>
    </row>
    <row r="135" spans="2:18" x14ac:dyDescent="0.2">
      <c r="B135" s="1136" t="s">
        <v>797</v>
      </c>
      <c r="C135" s="1138">
        <v>2</v>
      </c>
      <c r="D135" s="1138" t="s">
        <v>105</v>
      </c>
      <c r="E135" s="1138" t="s">
        <v>105</v>
      </c>
      <c r="F135" s="1138" t="s">
        <v>105</v>
      </c>
      <c r="G135" s="1138" t="s">
        <v>105</v>
      </c>
      <c r="H135" s="1138" t="s">
        <v>105</v>
      </c>
      <c r="I135" s="1136">
        <v>2</v>
      </c>
      <c r="K135" s="1136" t="s">
        <v>797</v>
      </c>
      <c r="L135" s="1138" t="s">
        <v>107</v>
      </c>
      <c r="M135" s="1138" t="s">
        <v>107</v>
      </c>
      <c r="N135" s="1138" t="s">
        <v>107</v>
      </c>
      <c r="O135" s="1138" t="s">
        <v>107</v>
      </c>
      <c r="P135" s="1138" t="s">
        <v>107</v>
      </c>
      <c r="Q135" s="1138" t="s">
        <v>107</v>
      </c>
      <c r="R135" s="1138" t="s">
        <v>107</v>
      </c>
    </row>
    <row r="136" spans="2:18" x14ac:dyDescent="0.2">
      <c r="B136" s="1136" t="s">
        <v>798</v>
      </c>
      <c r="C136" s="1138">
        <v>1</v>
      </c>
      <c r="D136" s="1138">
        <v>1</v>
      </c>
      <c r="E136" s="1138" t="s">
        <v>105</v>
      </c>
      <c r="F136" s="1138" t="s">
        <v>105</v>
      </c>
      <c r="G136" s="1138" t="s">
        <v>105</v>
      </c>
      <c r="H136" s="1138" t="s">
        <v>105</v>
      </c>
      <c r="I136" s="1136">
        <v>2</v>
      </c>
      <c r="K136" s="1136" t="s">
        <v>798</v>
      </c>
      <c r="L136" s="1138" t="s">
        <v>107</v>
      </c>
      <c r="M136" s="1138">
        <v>2</v>
      </c>
      <c r="N136" s="1138" t="s">
        <v>107</v>
      </c>
      <c r="O136" s="1138" t="s">
        <v>107</v>
      </c>
      <c r="P136" s="1138" t="s">
        <v>107</v>
      </c>
      <c r="Q136" s="1138" t="s">
        <v>107</v>
      </c>
      <c r="R136" s="1138">
        <v>2</v>
      </c>
    </row>
    <row r="137" spans="2:18" x14ac:dyDescent="0.2">
      <c r="B137" s="1137" t="s">
        <v>5</v>
      </c>
      <c r="C137" s="1138"/>
      <c r="D137" s="1138"/>
      <c r="E137" s="1138"/>
      <c r="F137" s="1138"/>
      <c r="G137" s="1136"/>
      <c r="H137" s="1136"/>
      <c r="I137" s="1136"/>
      <c r="K137" s="1137" t="s">
        <v>5</v>
      </c>
      <c r="L137" s="1138"/>
      <c r="M137" s="1138"/>
      <c r="N137" s="1138"/>
      <c r="O137" s="1138"/>
      <c r="P137" s="1138"/>
      <c r="Q137" s="1138"/>
      <c r="R137" s="1138"/>
    </row>
    <row r="138" spans="2:18" x14ac:dyDescent="0.2">
      <c r="B138" s="1136" t="s">
        <v>799</v>
      </c>
      <c r="C138" s="1138" t="s">
        <v>105</v>
      </c>
      <c r="D138" s="1138" t="s">
        <v>105</v>
      </c>
      <c r="E138" s="1138" t="s">
        <v>105</v>
      </c>
      <c r="F138" s="1138" t="s">
        <v>105</v>
      </c>
      <c r="G138" s="1138" t="s">
        <v>105</v>
      </c>
      <c r="H138" s="1138" t="s">
        <v>105</v>
      </c>
      <c r="I138" s="1138" t="s">
        <v>105</v>
      </c>
      <c r="K138" s="1136" t="s">
        <v>799</v>
      </c>
      <c r="L138" s="1138" t="s">
        <v>107</v>
      </c>
      <c r="M138" s="1138">
        <v>2</v>
      </c>
      <c r="N138" s="1138" t="s">
        <v>107</v>
      </c>
      <c r="O138" s="1138" t="s">
        <v>107</v>
      </c>
      <c r="P138" s="1138" t="s">
        <v>107</v>
      </c>
      <c r="Q138" s="1138" t="s">
        <v>107</v>
      </c>
      <c r="R138" s="1138">
        <v>2</v>
      </c>
    </row>
    <row r="139" spans="2:18" x14ac:dyDescent="0.2">
      <c r="B139" s="1136" t="s">
        <v>192</v>
      </c>
      <c r="C139" s="1138" t="s">
        <v>105</v>
      </c>
      <c r="D139" s="1138" t="s">
        <v>105</v>
      </c>
      <c r="E139" s="1138" t="s">
        <v>105</v>
      </c>
      <c r="F139" s="1138" t="s">
        <v>105</v>
      </c>
      <c r="G139" s="1138" t="s">
        <v>105</v>
      </c>
      <c r="H139" s="1138" t="s">
        <v>105</v>
      </c>
      <c r="I139" s="1138" t="s">
        <v>105</v>
      </c>
      <c r="K139" s="1136" t="s">
        <v>192</v>
      </c>
      <c r="L139" s="1138" t="s">
        <v>107</v>
      </c>
      <c r="M139" s="1138" t="s">
        <v>107</v>
      </c>
      <c r="N139" s="1138" t="s">
        <v>107</v>
      </c>
      <c r="O139" s="1138" t="s">
        <v>107</v>
      </c>
      <c r="P139" s="1138" t="s">
        <v>107</v>
      </c>
      <c r="Q139" s="1138" t="s">
        <v>107</v>
      </c>
      <c r="R139" s="1138" t="s">
        <v>107</v>
      </c>
    </row>
    <row r="140" spans="2:18" x14ac:dyDescent="0.2">
      <c r="B140" s="1136" t="s">
        <v>800</v>
      </c>
      <c r="C140" s="1138" t="s">
        <v>105</v>
      </c>
      <c r="D140" s="1138" t="s">
        <v>105</v>
      </c>
      <c r="E140" s="1138" t="s">
        <v>105</v>
      </c>
      <c r="F140" s="1138" t="s">
        <v>105</v>
      </c>
      <c r="G140" s="1138" t="s">
        <v>105</v>
      </c>
      <c r="H140" s="1138" t="s">
        <v>105</v>
      </c>
      <c r="I140" s="1138" t="s">
        <v>105</v>
      </c>
      <c r="K140" s="1136" t="s">
        <v>800</v>
      </c>
      <c r="L140" s="1138" t="s">
        <v>107</v>
      </c>
      <c r="M140" s="1138" t="s">
        <v>107</v>
      </c>
      <c r="N140" s="1138" t="s">
        <v>107</v>
      </c>
      <c r="O140" s="1138" t="s">
        <v>107</v>
      </c>
      <c r="P140" s="1138" t="s">
        <v>107</v>
      </c>
      <c r="Q140" s="1138" t="s">
        <v>107</v>
      </c>
      <c r="R140" s="1138" t="s">
        <v>107</v>
      </c>
    </row>
    <row r="141" spans="2:18" x14ac:dyDescent="0.2">
      <c r="B141" s="1136" t="s">
        <v>801</v>
      </c>
      <c r="C141" s="1138" t="s">
        <v>105</v>
      </c>
      <c r="D141" s="1138" t="s">
        <v>105</v>
      </c>
      <c r="E141" s="1138" t="s">
        <v>105</v>
      </c>
      <c r="F141" s="1138" t="s">
        <v>105</v>
      </c>
      <c r="G141" s="1138" t="s">
        <v>105</v>
      </c>
      <c r="H141" s="1138" t="s">
        <v>105</v>
      </c>
      <c r="I141" s="1138" t="s">
        <v>105</v>
      </c>
      <c r="K141" s="1136" t="s">
        <v>801</v>
      </c>
      <c r="L141" s="1138" t="s">
        <v>107</v>
      </c>
      <c r="M141" s="1138">
        <v>1</v>
      </c>
      <c r="N141" s="1138">
        <v>1</v>
      </c>
      <c r="O141" s="1138" t="s">
        <v>107</v>
      </c>
      <c r="P141" s="1138" t="s">
        <v>107</v>
      </c>
      <c r="Q141" s="1138" t="s">
        <v>107</v>
      </c>
      <c r="R141" s="1138">
        <v>2</v>
      </c>
    </row>
    <row r="142" spans="2:18" x14ac:dyDescent="0.2">
      <c r="B142" s="1136" t="s">
        <v>802</v>
      </c>
      <c r="C142" s="1138" t="s">
        <v>105</v>
      </c>
      <c r="D142" s="1138" t="s">
        <v>105</v>
      </c>
      <c r="E142" s="1138">
        <v>2</v>
      </c>
      <c r="F142" s="1138">
        <v>1</v>
      </c>
      <c r="G142" s="1138" t="s">
        <v>105</v>
      </c>
      <c r="H142" s="1138" t="s">
        <v>105</v>
      </c>
      <c r="I142" s="1138">
        <v>3</v>
      </c>
      <c r="K142" s="1136" t="s">
        <v>802</v>
      </c>
      <c r="L142" s="1138" t="s">
        <v>107</v>
      </c>
      <c r="M142" s="1138">
        <v>1</v>
      </c>
      <c r="N142" s="1138" t="s">
        <v>107</v>
      </c>
      <c r="O142" s="1138" t="s">
        <v>107</v>
      </c>
      <c r="P142" s="1138" t="s">
        <v>107</v>
      </c>
      <c r="Q142" s="1138" t="s">
        <v>107</v>
      </c>
      <c r="R142" s="1138">
        <v>1</v>
      </c>
    </row>
    <row r="143" spans="2:18" x14ac:dyDescent="0.2">
      <c r="B143" s="1139" t="s">
        <v>581</v>
      </c>
      <c r="C143" s="1140" t="s">
        <v>105</v>
      </c>
      <c r="D143" s="1140" t="s">
        <v>105</v>
      </c>
      <c r="E143" s="1140" t="s">
        <v>105</v>
      </c>
      <c r="F143" s="1140" t="s">
        <v>105</v>
      </c>
      <c r="G143" s="1140" t="s">
        <v>105</v>
      </c>
      <c r="H143" s="1140" t="s">
        <v>105</v>
      </c>
      <c r="I143" s="1140" t="s">
        <v>105</v>
      </c>
      <c r="K143" s="1139" t="s">
        <v>581</v>
      </c>
      <c r="L143" s="1140" t="s">
        <v>107</v>
      </c>
      <c r="M143" s="1140">
        <v>1</v>
      </c>
      <c r="N143" s="1140">
        <v>1</v>
      </c>
      <c r="O143" s="1140" t="s">
        <v>107</v>
      </c>
      <c r="P143" s="1140" t="s">
        <v>107</v>
      </c>
      <c r="Q143" s="1140" t="s">
        <v>107</v>
      </c>
      <c r="R143" s="1140">
        <v>2</v>
      </c>
    </row>
    <row r="144" spans="2:18" ht="25.5" x14ac:dyDescent="0.2">
      <c r="B144" s="1096" t="s">
        <v>762</v>
      </c>
      <c r="C144" s="352"/>
      <c r="K144" s="1096" t="s">
        <v>762</v>
      </c>
      <c r="L144" s="352"/>
    </row>
    <row r="145" spans="2:12" x14ac:dyDescent="0.2">
      <c r="B145" s="1097" t="s">
        <v>746</v>
      </c>
      <c r="C145" s="1098" t="s">
        <v>763</v>
      </c>
      <c r="K145" s="1097" t="s">
        <v>746</v>
      </c>
      <c r="L145" s="1098" t="s">
        <v>763</v>
      </c>
    </row>
    <row r="146" spans="2:12" x14ac:dyDescent="0.2">
      <c r="B146" s="836" t="s">
        <v>810</v>
      </c>
      <c r="C146" s="836"/>
      <c r="K146" s="836" t="s">
        <v>812</v>
      </c>
      <c r="L146" s="836"/>
    </row>
    <row r="147" spans="2:12" x14ac:dyDescent="0.2">
      <c r="B147" s="1099" t="s">
        <v>767</v>
      </c>
      <c r="C147" s="836"/>
      <c r="K147" s="836" t="s">
        <v>766</v>
      </c>
      <c r="L147" s="836"/>
    </row>
    <row r="148" spans="2:12" x14ac:dyDescent="0.2">
      <c r="C148" s="836"/>
    </row>
  </sheetData>
  <mergeCells count="16">
    <mergeCell ref="AA58:AJ97"/>
    <mergeCell ref="B34:B35"/>
    <mergeCell ref="C34:F34"/>
    <mergeCell ref="C35:F35"/>
    <mergeCell ref="B36:B37"/>
    <mergeCell ref="C36:C37"/>
    <mergeCell ref="E36:E37"/>
    <mergeCell ref="F36:F37"/>
    <mergeCell ref="D36:D37"/>
    <mergeCell ref="B2:L2"/>
    <mergeCell ref="B3:L3"/>
    <mergeCell ref="N3:X3"/>
    <mergeCell ref="N2:X2"/>
    <mergeCell ref="B103:I103"/>
    <mergeCell ref="K103:R103"/>
    <mergeCell ref="B33:F33"/>
  </mergeCells>
  <hyperlinks>
    <hyperlink ref="C28" r:id="rId1" xr:uid="{408190F0-CBD7-4ED4-A436-50C6E6FF8B91}"/>
    <hyperlink ref="C61" r:id="rId2" xr:uid="{C8C6F2EA-14A1-4120-BE13-86B78CDF7281}"/>
    <hyperlink ref="C145" r:id="rId3" xr:uid="{24E269F0-0EC2-4CD2-B17A-5C79FD32ABBA}"/>
    <hyperlink ref="L145" r:id="rId4" xr:uid="{07FFB5B1-DE29-46A0-880F-38C27A66060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E3:E7"/>
  <sheetViews>
    <sheetView workbookViewId="0">
      <selection activeCell="K8" sqref="K8"/>
    </sheetView>
  </sheetViews>
  <sheetFormatPr defaultRowHeight="12.75" x14ac:dyDescent="0.2"/>
  <cols>
    <col min="5" max="5" width="66.1640625" customWidth="1"/>
  </cols>
  <sheetData>
    <row r="3" spans="5:5" ht="31.5" x14ac:dyDescent="0.2">
      <c r="E3" s="332" t="s">
        <v>45</v>
      </c>
    </row>
    <row r="4" spans="5:5" ht="110.25" x14ac:dyDescent="0.25">
      <c r="E4" s="203" t="s">
        <v>299</v>
      </c>
    </row>
    <row r="7" spans="5:5" x14ac:dyDescent="0.2">
      <c r="E7" s="264"/>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B4:B8"/>
  <sheetViews>
    <sheetView workbookViewId="0">
      <selection activeCell="K5" sqref="K5"/>
    </sheetView>
  </sheetViews>
  <sheetFormatPr defaultRowHeight="12.75" x14ac:dyDescent="0.2"/>
  <cols>
    <col min="2" max="2" width="56.33203125" customWidth="1"/>
  </cols>
  <sheetData>
    <row r="4" spans="2:2" ht="31.5" x14ac:dyDescent="0.2">
      <c r="B4" s="332" t="s">
        <v>46</v>
      </c>
    </row>
    <row r="5" spans="2:2" ht="94.5" x14ac:dyDescent="0.25">
      <c r="B5" s="203" t="s">
        <v>300</v>
      </c>
    </row>
    <row r="8" spans="2:2" x14ac:dyDescent="0.2">
      <c r="B8" s="264" t="s">
        <v>679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76"/>
  <sheetViews>
    <sheetView topLeftCell="A52" zoomScale="80" zoomScaleNormal="80" workbookViewId="0">
      <selection activeCell="V52" sqref="V52"/>
    </sheetView>
  </sheetViews>
  <sheetFormatPr defaultRowHeight="12.75" x14ac:dyDescent="0.2"/>
  <cols>
    <col min="1" max="1" width="9.33203125" style="268"/>
    <col min="2" max="2" width="17.1640625" style="268" customWidth="1"/>
    <col min="3" max="6" width="7.6640625" style="268" customWidth="1"/>
    <col min="7" max="7" width="8.83203125" style="268" customWidth="1"/>
    <col min="8" max="10" width="7.6640625" style="268" customWidth="1"/>
    <col min="11" max="11" width="9.5" style="268" customWidth="1"/>
    <col min="12" max="13" width="7.6640625" style="268" customWidth="1"/>
    <col min="14" max="14" width="8.6640625" style="268" customWidth="1"/>
    <col min="15" max="15" width="12.1640625" style="268" customWidth="1"/>
    <col min="16" max="16" width="7.6640625" style="268" customWidth="1"/>
    <col min="17" max="17" width="14.6640625" style="268" customWidth="1"/>
    <col min="18" max="16384" width="9.33203125" style="268"/>
  </cols>
  <sheetData>
    <row r="2" spans="2:17" ht="22.5" customHeight="1" x14ac:dyDescent="0.2">
      <c r="C2" s="625" t="s">
        <v>8</v>
      </c>
      <c r="D2" s="625"/>
      <c r="E2" s="625"/>
      <c r="F2" s="625"/>
      <c r="G2" s="625"/>
      <c r="H2" s="625"/>
      <c r="I2" s="625"/>
      <c r="J2" s="625"/>
      <c r="K2" s="625"/>
      <c r="L2" s="625"/>
      <c r="M2" s="625"/>
      <c r="N2" s="625"/>
    </row>
    <row r="3" spans="2:17" ht="153.75" customHeight="1" x14ac:dyDescent="0.25">
      <c r="C3" s="413" t="s">
        <v>275</v>
      </c>
      <c r="D3" s="413"/>
      <c r="E3" s="413"/>
      <c r="F3" s="413"/>
      <c r="G3" s="413"/>
      <c r="H3" s="413"/>
      <c r="I3" s="413"/>
      <c r="J3" s="413"/>
      <c r="K3" s="413"/>
      <c r="L3" s="413"/>
      <c r="M3" s="413"/>
      <c r="N3" s="413"/>
    </row>
    <row r="5" spans="2:17" ht="15.75" x14ac:dyDescent="0.25">
      <c r="B5" s="626" t="s">
        <v>637</v>
      </c>
      <c r="C5" s="627"/>
      <c r="D5" s="627"/>
      <c r="E5" s="627"/>
      <c r="F5" s="627"/>
      <c r="G5" s="627"/>
      <c r="H5" s="627"/>
      <c r="I5" s="627"/>
      <c r="J5" s="627"/>
      <c r="K5" s="627"/>
      <c r="L5" s="627"/>
      <c r="M5" s="627"/>
      <c r="N5" s="627"/>
      <c r="O5" s="627"/>
      <c r="P5" s="627"/>
      <c r="Q5" s="628"/>
    </row>
    <row r="6" spans="2:17" x14ac:dyDescent="0.2">
      <c r="B6" s="629" t="s">
        <v>369</v>
      </c>
      <c r="C6" s="630"/>
      <c r="D6" s="630"/>
      <c r="E6" s="630"/>
      <c r="F6" s="630"/>
      <c r="G6" s="630"/>
      <c r="H6" s="630"/>
      <c r="I6" s="630"/>
      <c r="J6" s="630"/>
      <c r="K6" s="630"/>
      <c r="L6" s="630"/>
      <c r="M6" s="630"/>
      <c r="N6" s="630"/>
      <c r="O6" s="630"/>
      <c r="P6" s="630"/>
      <c r="Q6" s="631"/>
    </row>
    <row r="7" spans="2:17" ht="33.6" customHeight="1" x14ac:dyDescent="0.2">
      <c r="B7" s="359" t="s">
        <v>370</v>
      </c>
      <c r="C7" s="360"/>
      <c r="D7" s="360"/>
      <c r="E7" s="360"/>
      <c r="F7" s="360"/>
      <c r="G7" s="360"/>
      <c r="H7" s="360"/>
      <c r="I7" s="360"/>
      <c r="J7" s="360"/>
      <c r="K7" s="360"/>
      <c r="L7" s="360"/>
      <c r="M7" s="360"/>
      <c r="N7" s="360"/>
      <c r="O7" s="360"/>
      <c r="P7" s="360"/>
      <c r="Q7" s="361"/>
    </row>
    <row r="8" spans="2:17" x14ac:dyDescent="0.2">
      <c r="B8" s="362"/>
      <c r="C8" s="364" t="s">
        <v>62</v>
      </c>
      <c r="D8" s="364"/>
      <c r="E8" s="364"/>
      <c r="F8" s="364"/>
      <c r="G8" s="364"/>
      <c r="H8" s="364"/>
      <c r="I8" s="364"/>
      <c r="J8" s="364"/>
      <c r="K8" s="365" t="s">
        <v>70</v>
      </c>
      <c r="L8" s="365" t="s">
        <v>2</v>
      </c>
      <c r="M8" s="365" t="s">
        <v>635</v>
      </c>
      <c r="N8" s="364" t="s">
        <v>371</v>
      </c>
      <c r="O8" s="364"/>
      <c r="P8" s="364"/>
      <c r="Q8" s="369" t="s">
        <v>372</v>
      </c>
    </row>
    <row r="9" spans="2:17" x14ac:dyDescent="0.2">
      <c r="B9" s="363"/>
      <c r="C9" s="364" t="s">
        <v>63</v>
      </c>
      <c r="D9" s="364"/>
      <c r="E9" s="364"/>
      <c r="F9" s="364"/>
      <c r="G9" s="253"/>
      <c r="H9" s="364" t="s">
        <v>5</v>
      </c>
      <c r="I9" s="364"/>
      <c r="J9" s="364"/>
      <c r="K9" s="366"/>
      <c r="L9" s="366"/>
      <c r="M9" s="366"/>
      <c r="N9" s="365" t="s">
        <v>373</v>
      </c>
      <c r="O9" s="365" t="s">
        <v>374</v>
      </c>
      <c r="P9" s="365" t="s">
        <v>636</v>
      </c>
      <c r="Q9" s="370"/>
    </row>
    <row r="10" spans="2:17" ht="45" x14ac:dyDescent="0.2">
      <c r="B10" s="363"/>
      <c r="C10" s="254" t="s">
        <v>67</v>
      </c>
      <c r="D10" s="254" t="s">
        <v>64</v>
      </c>
      <c r="E10" s="254" t="s">
        <v>375</v>
      </c>
      <c r="F10" s="254" t="s">
        <v>376</v>
      </c>
      <c r="G10" s="254"/>
      <c r="H10" s="254" t="s">
        <v>68</v>
      </c>
      <c r="I10" s="254" t="s">
        <v>69</v>
      </c>
      <c r="J10" s="254" t="s">
        <v>377</v>
      </c>
      <c r="K10" s="366"/>
      <c r="L10" s="366"/>
      <c r="M10" s="366"/>
      <c r="N10" s="366"/>
      <c r="O10" s="366"/>
      <c r="P10" s="366"/>
      <c r="Q10" s="370"/>
    </row>
    <row r="11" spans="2:17" x14ac:dyDescent="0.2">
      <c r="B11" s="255"/>
      <c r="C11" s="265"/>
      <c r="D11" s="265"/>
      <c r="E11" s="265"/>
      <c r="F11" s="265"/>
      <c r="G11" s="265"/>
      <c r="H11" s="265"/>
      <c r="I11" s="265"/>
      <c r="J11" s="265"/>
      <c r="K11" s="265"/>
      <c r="L11" s="265"/>
      <c r="M11" s="265"/>
      <c r="N11" s="265"/>
      <c r="O11" s="265"/>
      <c r="P11" s="265"/>
      <c r="Q11" s="266"/>
    </row>
    <row r="12" spans="2:17" x14ac:dyDescent="0.2">
      <c r="B12" s="256" t="s">
        <v>2</v>
      </c>
      <c r="C12" s="632">
        <v>45.948372434733585</v>
      </c>
      <c r="D12" s="633">
        <v>22.083774863934348</v>
      </c>
      <c r="E12" s="633">
        <v>29.427834494249925</v>
      </c>
      <c r="F12" s="634">
        <v>0.93315044626381849</v>
      </c>
      <c r="G12" s="634"/>
      <c r="H12" s="633">
        <v>2.6820380355941073E-2</v>
      </c>
      <c r="I12" s="633">
        <v>0.85698381677974633</v>
      </c>
      <c r="J12" s="634">
        <v>0.35856699643685203</v>
      </c>
      <c r="K12" s="634">
        <v>0.36449656724573709</v>
      </c>
      <c r="L12" s="267">
        <v>100</v>
      </c>
      <c r="M12" s="634">
        <v>98.393132239181668</v>
      </c>
      <c r="N12" s="634">
        <v>10.401818882114712</v>
      </c>
      <c r="O12" s="634">
        <v>5.6893312619743259</v>
      </c>
      <c r="P12" s="634">
        <v>16.091150144089081</v>
      </c>
      <c r="Q12" s="635">
        <v>1026.4591202884344</v>
      </c>
    </row>
    <row r="13" spans="2:17" x14ac:dyDescent="0.2">
      <c r="B13" s="257"/>
      <c r="L13" s="269"/>
      <c r="Q13" s="270"/>
    </row>
    <row r="14" spans="2:17" x14ac:dyDescent="0.2">
      <c r="B14" s="256" t="s">
        <v>3</v>
      </c>
      <c r="L14" s="269"/>
      <c r="Q14" s="270"/>
    </row>
    <row r="15" spans="2:17" x14ac:dyDescent="0.2">
      <c r="B15" s="258" t="s">
        <v>273</v>
      </c>
      <c r="C15" s="636">
        <v>44.703601689576537</v>
      </c>
      <c r="D15" s="637">
        <v>21.186231706610386</v>
      </c>
      <c r="E15" s="637">
        <v>31.95615793483644</v>
      </c>
      <c r="F15" s="638">
        <v>0.82931369342072303</v>
      </c>
      <c r="G15" s="638"/>
      <c r="H15" s="637">
        <v>0</v>
      </c>
      <c r="I15" s="637">
        <v>0.47325607404851305</v>
      </c>
      <c r="J15" s="638">
        <v>0.39096461666861415</v>
      </c>
      <c r="K15" s="638">
        <v>0.46047428483882247</v>
      </c>
      <c r="L15" s="269">
        <v>100</v>
      </c>
      <c r="M15" s="638">
        <v>98.675305024444171</v>
      </c>
      <c r="N15" s="638">
        <v>12.171401816850157</v>
      </c>
      <c r="O15" s="638">
        <v>6.6482452460729418</v>
      </c>
      <c r="P15" s="638">
        <v>18.819647062923085</v>
      </c>
      <c r="Q15" s="639">
        <v>685.49909098021783</v>
      </c>
    </row>
    <row r="16" spans="2:17" x14ac:dyDescent="0.2">
      <c r="B16" s="258" t="s">
        <v>216</v>
      </c>
      <c r="C16" s="636">
        <v>49.00315993272077</v>
      </c>
      <c r="D16" s="637">
        <v>20.302741105259017</v>
      </c>
      <c r="E16" s="637">
        <v>28.87477639329019</v>
      </c>
      <c r="F16" s="638">
        <v>0.15805674038083783</v>
      </c>
      <c r="G16" s="638"/>
      <c r="H16" s="637">
        <v>0.14377935034643652</v>
      </c>
      <c r="I16" s="637">
        <v>0.99496951113999532</v>
      </c>
      <c r="J16" s="638">
        <v>0.52251696686277982</v>
      </c>
      <c r="K16" s="638">
        <v>0</v>
      </c>
      <c r="L16" s="269">
        <v>100</v>
      </c>
      <c r="M16" s="638">
        <v>98.338734171650813</v>
      </c>
      <c r="N16" s="638">
        <v>9.6141278181700471</v>
      </c>
      <c r="O16" s="638">
        <v>4.0271883542829254</v>
      </c>
      <c r="P16" s="638">
        <v>13.64131617245298</v>
      </c>
      <c r="Q16" s="639">
        <v>191.4741161343884</v>
      </c>
    </row>
    <row r="17" spans="2:17" x14ac:dyDescent="0.2">
      <c r="B17" s="258" t="s">
        <v>217</v>
      </c>
      <c r="C17" s="636">
        <v>47.743701990746267</v>
      </c>
      <c r="D17" s="637">
        <v>28.480945426066093</v>
      </c>
      <c r="E17" s="637">
        <v>18.542078942945288</v>
      </c>
      <c r="F17" s="638">
        <v>2.4021208480715486</v>
      </c>
      <c r="G17" s="638"/>
      <c r="H17" s="637">
        <v>0</v>
      </c>
      <c r="I17" s="637">
        <v>2.4399044073251597</v>
      </c>
      <c r="J17" s="638">
        <v>0</v>
      </c>
      <c r="K17" s="638">
        <v>0.39124838484563373</v>
      </c>
      <c r="L17" s="269">
        <v>100</v>
      </c>
      <c r="M17" s="638">
        <v>97.168847207829202</v>
      </c>
      <c r="N17" s="638">
        <v>3.2959650904981768</v>
      </c>
      <c r="O17" s="638">
        <v>3.4210418085441341</v>
      </c>
      <c r="P17" s="638">
        <v>6.7170068990423051</v>
      </c>
      <c r="Q17" s="639">
        <v>149.48591317382659</v>
      </c>
    </row>
    <row r="18" spans="2:17" x14ac:dyDescent="0.2">
      <c r="B18" s="256" t="s">
        <v>218</v>
      </c>
      <c r="C18" s="251"/>
      <c r="D18" s="251"/>
      <c r="E18" s="251"/>
      <c r="F18" s="251"/>
      <c r="G18" s="251"/>
      <c r="H18" s="251"/>
      <c r="I18" s="251"/>
      <c r="J18" s="251"/>
      <c r="K18" s="251"/>
      <c r="L18" s="269"/>
      <c r="M18" s="251"/>
      <c r="N18" s="251"/>
      <c r="O18" s="251"/>
      <c r="P18" s="251"/>
      <c r="Q18" s="271"/>
    </row>
    <row r="19" spans="2:17" x14ac:dyDescent="0.2">
      <c r="B19" s="259" t="s">
        <v>219</v>
      </c>
      <c r="C19" s="636">
        <v>46.256498801848416</v>
      </c>
      <c r="D19" s="637">
        <v>22.032591380021355</v>
      </c>
      <c r="E19" s="637">
        <v>28.870886650160841</v>
      </c>
      <c r="F19" s="638">
        <v>1.1705390483112652</v>
      </c>
      <c r="G19" s="638"/>
      <c r="H19" s="637">
        <v>0</v>
      </c>
      <c r="I19" s="637">
        <v>0.59855534069723437</v>
      </c>
      <c r="J19" s="638">
        <v>0.64145645952551789</v>
      </c>
      <c r="K19" s="638">
        <v>0.42947231943536956</v>
      </c>
      <c r="L19" s="269">
        <v>100</v>
      </c>
      <c r="M19" s="638">
        <v>98.330515880341835</v>
      </c>
      <c r="N19" s="638">
        <v>13.363456869234806</v>
      </c>
      <c r="O19" s="638">
        <v>8.4691087421868385</v>
      </c>
      <c r="P19" s="638">
        <v>21.832565611421643</v>
      </c>
      <c r="Q19" s="639">
        <v>370.2558083066599</v>
      </c>
    </row>
    <row r="20" spans="2:17" x14ac:dyDescent="0.2">
      <c r="B20" s="259" t="s">
        <v>220</v>
      </c>
      <c r="C20" s="636">
        <v>43.967077378254039</v>
      </c>
      <c r="D20" s="637">
        <v>20.80269116137255</v>
      </c>
      <c r="E20" s="637">
        <v>33.765286276946199</v>
      </c>
      <c r="F20" s="638">
        <v>0.50914140304780586</v>
      </c>
      <c r="G20" s="638"/>
      <c r="H20" s="637">
        <v>0</v>
      </c>
      <c r="I20" s="637">
        <v>0.25050517453321502</v>
      </c>
      <c r="J20" s="638">
        <v>0.11495840276788105</v>
      </c>
      <c r="K20" s="638">
        <v>0.59034020307837665</v>
      </c>
      <c r="L20" s="269">
        <v>100</v>
      </c>
      <c r="M20" s="638">
        <v>99.044196219620503</v>
      </c>
      <c r="N20" s="638">
        <v>10.074655207609185</v>
      </c>
      <c r="O20" s="638">
        <v>5.064356540932657</v>
      </c>
      <c r="P20" s="638">
        <v>15.13901174854184</v>
      </c>
      <c r="Q20" s="639">
        <v>265.33866757182921</v>
      </c>
    </row>
    <row r="21" spans="2:17" x14ac:dyDescent="0.2">
      <c r="B21" s="259" t="s">
        <v>221</v>
      </c>
      <c r="C21" s="636">
        <v>38.571916266855439</v>
      </c>
      <c r="D21" s="637">
        <v>16.333728069056932</v>
      </c>
      <c r="E21" s="637">
        <v>44.273506027965816</v>
      </c>
      <c r="F21" s="638">
        <v>0</v>
      </c>
      <c r="G21" s="638"/>
      <c r="H21" s="637">
        <v>0</v>
      </c>
      <c r="I21" s="637">
        <v>0.82084963612184625</v>
      </c>
      <c r="J21" s="638">
        <v>0</v>
      </c>
      <c r="K21" s="638">
        <v>0</v>
      </c>
      <c r="L21" s="269">
        <v>100</v>
      </c>
      <c r="M21" s="638">
        <v>99.179150363878136</v>
      </c>
      <c r="N21" s="638">
        <v>13.605945408458272</v>
      </c>
      <c r="O21" s="638">
        <v>0.65348224951560352</v>
      </c>
      <c r="P21" s="638">
        <v>14.259427657973873</v>
      </c>
      <c r="Q21" s="639">
        <v>44.258176218665305</v>
      </c>
    </row>
    <row r="22" spans="2:17" x14ac:dyDescent="0.2">
      <c r="B22" s="259" t="s">
        <v>222</v>
      </c>
      <c r="C22" s="636">
        <v>77.559178535202861</v>
      </c>
      <c r="D22" s="637">
        <v>5.0809228765718588</v>
      </c>
      <c r="E22" s="637">
        <v>17.359898588225292</v>
      </c>
      <c r="F22" s="638">
        <v>0</v>
      </c>
      <c r="G22" s="638"/>
      <c r="H22" s="637">
        <v>0</v>
      </c>
      <c r="I22" s="637">
        <v>0</v>
      </c>
      <c r="J22" s="638">
        <v>0</v>
      </c>
      <c r="K22" s="638">
        <v>0</v>
      </c>
      <c r="L22" s="269">
        <v>100</v>
      </c>
      <c r="M22" s="638">
        <v>100</v>
      </c>
      <c r="N22" s="638">
        <v>22.753405549222268</v>
      </c>
      <c r="O22" s="638">
        <v>0</v>
      </c>
      <c r="P22" s="638">
        <v>22.753405549222268</v>
      </c>
      <c r="Q22" s="639">
        <v>4.254538482010493</v>
      </c>
    </row>
    <row r="23" spans="2:17" x14ac:dyDescent="0.2">
      <c r="B23" s="259" t="s">
        <v>223</v>
      </c>
      <c r="C23" s="636">
        <v>53.260351525144635</v>
      </c>
      <c r="D23" s="637">
        <v>14.947657732473969</v>
      </c>
      <c r="E23" s="637">
        <v>27.051406567360683</v>
      </c>
      <c r="F23" s="638">
        <v>0</v>
      </c>
      <c r="G23" s="638"/>
      <c r="H23" s="637">
        <v>0</v>
      </c>
      <c r="I23" s="637">
        <v>4.7405841750207065</v>
      </c>
      <c r="J23" s="638">
        <v>0</v>
      </c>
      <c r="K23" s="638">
        <v>0</v>
      </c>
      <c r="L23" s="269">
        <v>100</v>
      </c>
      <c r="M23" s="638">
        <v>95.259415824979271</v>
      </c>
      <c r="N23" s="638">
        <v>9.7206968638164195</v>
      </c>
      <c r="O23" s="638">
        <v>12.877341960100125</v>
      </c>
      <c r="P23" s="638">
        <v>22.598038823916539</v>
      </c>
      <c r="Q23" s="639">
        <v>31.891665772523311</v>
      </c>
    </row>
    <row r="24" spans="2:17" x14ac:dyDescent="0.2">
      <c r="B24" s="259" t="s">
        <v>224</v>
      </c>
      <c r="C24" s="636">
        <v>39.075104377875448</v>
      </c>
      <c r="D24" s="637">
        <v>29.633591113645416</v>
      </c>
      <c r="E24" s="637">
        <v>30.628396887010346</v>
      </c>
      <c r="F24" s="638">
        <v>0.66290762146877569</v>
      </c>
      <c r="G24" s="638"/>
      <c r="H24" s="637">
        <v>0</v>
      </c>
      <c r="I24" s="637">
        <v>0</v>
      </c>
      <c r="J24" s="638">
        <v>0</v>
      </c>
      <c r="K24" s="638">
        <v>0</v>
      </c>
      <c r="L24" s="269">
        <v>100</v>
      </c>
      <c r="M24" s="638">
        <v>100</v>
      </c>
      <c r="N24" s="638">
        <v>11.959344819133763</v>
      </c>
      <c r="O24" s="638">
        <v>2.484406944040916</v>
      </c>
      <c r="P24" s="638">
        <v>14.443751763174681</v>
      </c>
      <c r="Q24" s="639">
        <v>45.653079981867258</v>
      </c>
    </row>
    <row r="25" spans="2:17" x14ac:dyDescent="0.2">
      <c r="B25" s="259" t="s">
        <v>225</v>
      </c>
      <c r="C25" s="636">
        <v>61.771702612013954</v>
      </c>
      <c r="D25" s="637">
        <v>14.388930611899987</v>
      </c>
      <c r="E25" s="637">
        <v>20.809070821192854</v>
      </c>
      <c r="F25" s="638">
        <v>0</v>
      </c>
      <c r="G25" s="638"/>
      <c r="H25" s="637">
        <v>0</v>
      </c>
      <c r="I25" s="637">
        <v>0.8550270361129525</v>
      </c>
      <c r="J25" s="638">
        <v>2.1752689187802643</v>
      </c>
      <c r="K25" s="638">
        <v>0</v>
      </c>
      <c r="L25" s="269">
        <v>100</v>
      </c>
      <c r="M25" s="638">
        <v>96.969704045106766</v>
      </c>
      <c r="N25" s="638">
        <v>5.3118934728206151</v>
      </c>
      <c r="O25" s="638">
        <v>1.5124494085837883</v>
      </c>
      <c r="P25" s="638">
        <v>6.8243428814044051</v>
      </c>
      <c r="Q25" s="639">
        <v>45.993611884719222</v>
      </c>
    </row>
    <row r="26" spans="2:17" x14ac:dyDescent="0.2">
      <c r="B26" s="259" t="s">
        <v>226</v>
      </c>
      <c r="C26" s="636">
        <v>41.448780096538322</v>
      </c>
      <c r="D26" s="637">
        <v>21.596739688651034</v>
      </c>
      <c r="E26" s="637">
        <v>36.557380060785142</v>
      </c>
      <c r="F26" s="638">
        <v>0</v>
      </c>
      <c r="G26" s="638"/>
      <c r="H26" s="637">
        <v>0.39710015402549803</v>
      </c>
      <c r="I26" s="637">
        <v>0</v>
      </c>
      <c r="J26" s="638">
        <v>0</v>
      </c>
      <c r="K26" s="638">
        <v>0</v>
      </c>
      <c r="L26" s="269">
        <v>100</v>
      </c>
      <c r="M26" s="638">
        <v>99.602899845974491</v>
      </c>
      <c r="N26" s="638">
        <v>11.019635297660034</v>
      </c>
      <c r="O26" s="638">
        <v>3.265311839256491</v>
      </c>
      <c r="P26" s="638">
        <v>14.284947136916532</v>
      </c>
      <c r="Q26" s="639">
        <v>69.327658896331684</v>
      </c>
    </row>
    <row r="27" spans="2:17" x14ac:dyDescent="0.2">
      <c r="B27" s="259" t="s">
        <v>227</v>
      </c>
      <c r="C27" s="636">
        <v>49.149204799837548</v>
      </c>
      <c r="D27" s="637">
        <v>32.323319346277032</v>
      </c>
      <c r="E27" s="637">
        <v>16.844886874884345</v>
      </c>
      <c r="F27" s="638">
        <v>0</v>
      </c>
      <c r="G27" s="638"/>
      <c r="H27" s="637">
        <v>0</v>
      </c>
      <c r="I27" s="637">
        <v>1.6825889790010555</v>
      </c>
      <c r="J27" s="638">
        <v>0</v>
      </c>
      <c r="K27" s="638">
        <v>0</v>
      </c>
      <c r="L27" s="269">
        <v>100</v>
      </c>
      <c r="M27" s="638">
        <v>98.317411020998946</v>
      </c>
      <c r="N27" s="638">
        <v>3.9619120133430656</v>
      </c>
      <c r="O27" s="638">
        <v>6.3723970862369717</v>
      </c>
      <c r="P27" s="638">
        <v>10.334309099580034</v>
      </c>
      <c r="Q27" s="639">
        <v>80.251991807065593</v>
      </c>
    </row>
    <row r="28" spans="2:17" x14ac:dyDescent="0.2">
      <c r="B28" s="259" t="s">
        <v>228</v>
      </c>
      <c r="C28" s="636">
        <v>46.11452372533379</v>
      </c>
      <c r="D28" s="637">
        <v>24.027085897715107</v>
      </c>
      <c r="E28" s="637">
        <v>20.509366672027124</v>
      </c>
      <c r="F28" s="638">
        <v>5.1865215986488611</v>
      </c>
      <c r="G28" s="638"/>
      <c r="H28" s="637">
        <v>0</v>
      </c>
      <c r="I28" s="637">
        <v>3.3177410277192911</v>
      </c>
      <c r="J28" s="638">
        <v>0</v>
      </c>
      <c r="K28" s="638">
        <v>0.84476107855582705</v>
      </c>
      <c r="L28" s="269">
        <v>100</v>
      </c>
      <c r="M28" s="638">
        <v>95.837497893724901</v>
      </c>
      <c r="N28" s="638">
        <v>2.5240376026273696</v>
      </c>
      <c r="O28" s="638">
        <v>0</v>
      </c>
      <c r="P28" s="638">
        <v>2.5240376026273696</v>
      </c>
      <c r="Q28" s="639">
        <v>69.233921366760811</v>
      </c>
    </row>
    <row r="29" spans="2:17" x14ac:dyDescent="0.2">
      <c r="B29" s="256" t="s">
        <v>239</v>
      </c>
      <c r="C29" s="272"/>
      <c r="D29" s="272"/>
      <c r="E29" s="272"/>
      <c r="F29" s="272"/>
      <c r="G29" s="272"/>
      <c r="H29" s="272"/>
      <c r="I29" s="272"/>
      <c r="J29" s="272"/>
      <c r="K29" s="272"/>
      <c r="L29" s="269"/>
      <c r="M29" s="272"/>
      <c r="N29" s="272"/>
      <c r="O29" s="272"/>
      <c r="P29" s="272"/>
      <c r="Q29" s="273"/>
    </row>
    <row r="30" spans="2:17" x14ac:dyDescent="0.2">
      <c r="B30" s="260" t="s">
        <v>240</v>
      </c>
      <c r="C30" s="636">
        <v>58.389638539014712</v>
      </c>
      <c r="D30" s="637">
        <v>28.324121577109633</v>
      </c>
      <c r="E30" s="637">
        <v>11.651941707033215</v>
      </c>
      <c r="F30" s="638">
        <v>1.634298176842429</v>
      </c>
      <c r="G30" s="638"/>
      <c r="H30" s="637">
        <v>0</v>
      </c>
      <c r="I30" s="637">
        <v>0</v>
      </c>
      <c r="J30" s="638">
        <v>0</v>
      </c>
      <c r="K30" s="638">
        <v>0</v>
      </c>
      <c r="L30" s="269">
        <v>100</v>
      </c>
      <c r="M30" s="638">
        <v>100</v>
      </c>
      <c r="N30" s="638">
        <v>8.5732716882021265</v>
      </c>
      <c r="O30" s="638">
        <v>2.2888629128869518</v>
      </c>
      <c r="P30" s="638">
        <v>10.86213460108908</v>
      </c>
      <c r="Q30" s="639">
        <v>48.387815712570742</v>
      </c>
    </row>
    <row r="31" spans="2:17" x14ac:dyDescent="0.2">
      <c r="B31" s="260" t="s">
        <v>378</v>
      </c>
      <c r="C31" s="636">
        <v>44.092549269902257</v>
      </c>
      <c r="D31" s="637">
        <v>23.656960678677709</v>
      </c>
      <c r="E31" s="637">
        <v>28.23918396709988</v>
      </c>
      <c r="F31" s="638">
        <v>2.1111952827464826</v>
      </c>
      <c r="G31" s="638"/>
      <c r="H31" s="637">
        <v>0</v>
      </c>
      <c r="I31" s="637">
        <v>0.86958255488299463</v>
      </c>
      <c r="J31" s="638">
        <v>0.66622386896275809</v>
      </c>
      <c r="K31" s="638">
        <v>0.36430437772791086</v>
      </c>
      <c r="L31" s="269">
        <v>100</v>
      </c>
      <c r="M31" s="638">
        <v>98.099889198426354</v>
      </c>
      <c r="N31" s="638">
        <v>9.3768196495127185</v>
      </c>
      <c r="O31" s="638">
        <v>6.0761708622745809</v>
      </c>
      <c r="P31" s="638">
        <v>15.452990511787302</v>
      </c>
      <c r="Q31" s="639">
        <v>160.54191402035798</v>
      </c>
    </row>
    <row r="32" spans="2:17" x14ac:dyDescent="0.2">
      <c r="B32" s="260" t="s">
        <v>241</v>
      </c>
      <c r="C32" s="636">
        <v>46.801903127173247</v>
      </c>
      <c r="D32" s="637">
        <v>23.366681569257906</v>
      </c>
      <c r="E32" s="637">
        <v>26.97881194431654</v>
      </c>
      <c r="F32" s="638">
        <v>0.85875473491808874</v>
      </c>
      <c r="G32" s="638"/>
      <c r="H32" s="637">
        <v>6.1728236529017683E-2</v>
      </c>
      <c r="I32" s="637">
        <v>1.123353291334906</v>
      </c>
      <c r="J32" s="638">
        <v>0.45754633189735305</v>
      </c>
      <c r="K32" s="638">
        <v>0.35122076457290197</v>
      </c>
      <c r="L32" s="269">
        <v>100</v>
      </c>
      <c r="M32" s="638">
        <v>98.006151375665809</v>
      </c>
      <c r="N32" s="638">
        <v>8.8027219834314003</v>
      </c>
      <c r="O32" s="638">
        <v>4.7982150300482331</v>
      </c>
      <c r="P32" s="638">
        <v>13.600937013479646</v>
      </c>
      <c r="Q32" s="639">
        <v>445.98753461908683</v>
      </c>
    </row>
    <row r="33" spans="2:17" x14ac:dyDescent="0.2">
      <c r="B33" s="260" t="s">
        <v>242</v>
      </c>
      <c r="C33" s="636">
        <v>41.369575351758499</v>
      </c>
      <c r="D33" s="637">
        <v>20.79732445692246</v>
      </c>
      <c r="E33" s="637">
        <v>35.717097415863982</v>
      </c>
      <c r="F33" s="638">
        <v>0.61058927522792128</v>
      </c>
      <c r="G33" s="638"/>
      <c r="H33" s="637">
        <v>0</v>
      </c>
      <c r="I33" s="637">
        <v>0.93070058025164648</v>
      </c>
      <c r="J33" s="638">
        <v>8.761009629173816E-2</v>
      </c>
      <c r="K33" s="638">
        <v>0.48710282368372193</v>
      </c>
      <c r="L33" s="269">
        <v>100</v>
      </c>
      <c r="M33" s="638">
        <v>98.494586499772865</v>
      </c>
      <c r="N33" s="638">
        <v>8.9427079443700244</v>
      </c>
      <c r="O33" s="638">
        <v>6.5646869450059802</v>
      </c>
      <c r="P33" s="638">
        <v>15.50739488937602</v>
      </c>
      <c r="Q33" s="639">
        <v>256.85257651843949</v>
      </c>
    </row>
    <row r="34" spans="2:17" x14ac:dyDescent="0.2">
      <c r="B34" s="260" t="s">
        <v>379</v>
      </c>
      <c r="C34" s="636">
        <v>50.0343797993172</v>
      </c>
      <c r="D34" s="637">
        <v>15.302799434723854</v>
      </c>
      <c r="E34" s="637">
        <v>34.059742858476717</v>
      </c>
      <c r="F34" s="638">
        <v>0</v>
      </c>
      <c r="G34" s="638"/>
      <c r="H34" s="637">
        <v>0</v>
      </c>
      <c r="I34" s="637">
        <v>0</v>
      </c>
      <c r="J34" s="638">
        <v>0.30433098109058226</v>
      </c>
      <c r="K34" s="638">
        <v>0.29874692639167277</v>
      </c>
      <c r="L34" s="269">
        <v>100</v>
      </c>
      <c r="M34" s="638">
        <v>99.396922092517684</v>
      </c>
      <c r="N34" s="638">
        <v>22.330146455906181</v>
      </c>
      <c r="O34" s="638">
        <v>8.1737196730662749</v>
      </c>
      <c r="P34" s="638">
        <v>30.503866128972458</v>
      </c>
      <c r="Q34" s="639">
        <v>113.47733646926834</v>
      </c>
    </row>
    <row r="35" spans="2:17" x14ac:dyDescent="0.2">
      <c r="B35" s="260" t="s">
        <v>380</v>
      </c>
      <c r="C35" s="636">
        <v>68.782993369214736</v>
      </c>
      <c r="D35" s="637">
        <v>0</v>
      </c>
      <c r="E35" s="637">
        <v>31.217006630785271</v>
      </c>
      <c r="F35" s="638">
        <v>0</v>
      </c>
      <c r="G35" s="638"/>
      <c r="H35" s="637">
        <v>0</v>
      </c>
      <c r="I35" s="637">
        <v>0</v>
      </c>
      <c r="J35" s="638">
        <v>0</v>
      </c>
      <c r="K35" s="638">
        <v>0</v>
      </c>
      <c r="L35" s="269">
        <v>100</v>
      </c>
      <c r="M35" s="638">
        <v>100</v>
      </c>
      <c r="N35" s="638">
        <v>0</v>
      </c>
      <c r="O35" s="638">
        <v>0</v>
      </c>
      <c r="P35" s="638">
        <v>0</v>
      </c>
      <c r="Q35" s="639">
        <v>1.2119429487085225</v>
      </c>
    </row>
    <row r="36" spans="2:17" x14ac:dyDescent="0.2">
      <c r="B36" s="261" t="s">
        <v>381</v>
      </c>
      <c r="L36" s="269"/>
      <c r="Q36" s="270"/>
    </row>
    <row r="37" spans="2:17" x14ac:dyDescent="0.2">
      <c r="B37" s="262" t="s">
        <v>305</v>
      </c>
      <c r="C37" s="636">
        <v>51.349517997690185</v>
      </c>
      <c r="D37" s="637">
        <v>19.491154210250528</v>
      </c>
      <c r="E37" s="637">
        <v>27.405086038408943</v>
      </c>
      <c r="F37" s="638">
        <v>0.56911047847159058</v>
      </c>
      <c r="G37" s="638"/>
      <c r="H37" s="637">
        <v>0</v>
      </c>
      <c r="I37" s="637">
        <v>0.23555101933125863</v>
      </c>
      <c r="J37" s="638">
        <v>0.59926387061123065</v>
      </c>
      <c r="K37" s="638">
        <v>0.35031638523629266</v>
      </c>
      <c r="L37" s="269">
        <v>100</v>
      </c>
      <c r="M37" s="638">
        <v>98.814868724821181</v>
      </c>
      <c r="N37" s="638">
        <v>5.2312312173725779</v>
      </c>
      <c r="O37" s="638">
        <v>4.4228681686563664</v>
      </c>
      <c r="P37" s="638">
        <v>9.6540993860289426</v>
      </c>
      <c r="Q37" s="639">
        <v>166.95228813515158</v>
      </c>
    </row>
    <row r="38" spans="2:17" x14ac:dyDescent="0.2">
      <c r="B38" s="262" t="s">
        <v>306</v>
      </c>
      <c r="C38" s="636">
        <v>42.070836058005831</v>
      </c>
      <c r="D38" s="637">
        <v>24.033780661535538</v>
      </c>
      <c r="E38" s="637">
        <v>31.0785903859055</v>
      </c>
      <c r="F38" s="638">
        <v>1.1074832091932834</v>
      </c>
      <c r="G38" s="638"/>
      <c r="H38" s="637">
        <v>0</v>
      </c>
      <c r="I38" s="637">
        <v>1.1993725311082306</v>
      </c>
      <c r="J38" s="638">
        <v>0.17389725064720021</v>
      </c>
      <c r="K38" s="638">
        <v>0.3360399036043597</v>
      </c>
      <c r="L38" s="269">
        <v>100</v>
      </c>
      <c r="M38" s="638">
        <v>98.290690314640045</v>
      </c>
      <c r="N38" s="638">
        <v>10.577957146081182</v>
      </c>
      <c r="O38" s="638">
        <v>6.580314373105657</v>
      </c>
      <c r="P38" s="638">
        <v>17.158271519186883</v>
      </c>
      <c r="Q38" s="639">
        <v>700.6439210732683</v>
      </c>
    </row>
    <row r="39" spans="2:17" x14ac:dyDescent="0.2">
      <c r="B39" s="262" t="s">
        <v>307</v>
      </c>
      <c r="C39" s="636">
        <v>57.373560784039512</v>
      </c>
      <c r="D39" s="637">
        <v>16.208169592683817</v>
      </c>
      <c r="E39" s="637">
        <v>24.27314110437829</v>
      </c>
      <c r="F39" s="638">
        <v>0.5468558443477769</v>
      </c>
      <c r="G39" s="638"/>
      <c r="H39" s="637">
        <v>0.1732942185107938</v>
      </c>
      <c r="I39" s="637">
        <v>0</v>
      </c>
      <c r="J39" s="638">
        <v>0.92007528239761127</v>
      </c>
      <c r="K39" s="638">
        <v>0.50490317364219672</v>
      </c>
      <c r="L39" s="269">
        <v>100</v>
      </c>
      <c r="M39" s="638">
        <v>98.401727325449343</v>
      </c>
      <c r="N39" s="638">
        <v>15.058860810189136</v>
      </c>
      <c r="O39" s="638">
        <v>3.0907197514685896</v>
      </c>
      <c r="P39" s="638">
        <v>18.149580561657718</v>
      </c>
      <c r="Q39" s="639">
        <v>158.86291108001242</v>
      </c>
    </row>
    <row r="40" spans="2:17" x14ac:dyDescent="0.2">
      <c r="B40" s="261" t="s">
        <v>382</v>
      </c>
      <c r="L40" s="269"/>
      <c r="Q40" s="270"/>
    </row>
    <row r="41" spans="2:17" x14ac:dyDescent="0.2">
      <c r="B41" s="257" t="s">
        <v>383</v>
      </c>
      <c r="C41" s="636">
        <v>34.150314814332035</v>
      </c>
      <c r="D41" s="637">
        <v>29.224369865257227</v>
      </c>
      <c r="E41" s="637">
        <v>31.29216555715729</v>
      </c>
      <c r="F41" s="638">
        <v>2.3903032524690486</v>
      </c>
      <c r="G41" s="638"/>
      <c r="H41" s="637">
        <v>0</v>
      </c>
      <c r="I41" s="637">
        <v>2.048995819561255</v>
      </c>
      <c r="J41" s="638">
        <v>0.64607535676225791</v>
      </c>
      <c r="K41" s="638">
        <v>0.24777533446088346</v>
      </c>
      <c r="L41" s="269">
        <v>100</v>
      </c>
      <c r="M41" s="638">
        <v>97.057153489215594</v>
      </c>
      <c r="N41" s="638">
        <v>6.8365249366041976</v>
      </c>
      <c r="O41" s="638">
        <v>5.1165078034512081</v>
      </c>
      <c r="P41" s="638">
        <v>11.953032740055404</v>
      </c>
      <c r="Q41" s="639">
        <v>136.82155069660308</v>
      </c>
    </row>
    <row r="42" spans="2:17" x14ac:dyDescent="0.2">
      <c r="B42" s="257" t="s">
        <v>384</v>
      </c>
      <c r="C42" s="636">
        <v>57.161768059144379</v>
      </c>
      <c r="D42" s="637">
        <v>17.626040732688022</v>
      </c>
      <c r="E42" s="637">
        <v>25.212191208167592</v>
      </c>
      <c r="F42" s="638">
        <v>0</v>
      </c>
      <c r="G42" s="638"/>
      <c r="H42" s="637">
        <v>0</v>
      </c>
      <c r="I42" s="637">
        <v>0</v>
      </c>
      <c r="J42" s="638">
        <v>0</v>
      </c>
      <c r="K42" s="638">
        <v>0</v>
      </c>
      <c r="L42" s="269">
        <v>100</v>
      </c>
      <c r="M42" s="638">
        <v>100</v>
      </c>
      <c r="N42" s="638">
        <v>8.7619971612046008</v>
      </c>
      <c r="O42" s="638">
        <v>2.957141866759319</v>
      </c>
      <c r="P42" s="638">
        <v>11.719139027963921</v>
      </c>
      <c r="Q42" s="639">
        <v>37.825023097365992</v>
      </c>
    </row>
    <row r="43" spans="2:17" x14ac:dyDescent="0.2">
      <c r="B43" s="257" t="s">
        <v>385</v>
      </c>
      <c r="C43" s="636">
        <v>48.499975120081295</v>
      </c>
      <c r="D43" s="637">
        <v>21.22881649132043</v>
      </c>
      <c r="E43" s="637">
        <v>27.821470333424791</v>
      </c>
      <c r="F43" s="638">
        <v>0.91099659532122157</v>
      </c>
      <c r="G43" s="638"/>
      <c r="H43" s="637">
        <v>3.9758918199464401E-2</v>
      </c>
      <c r="I43" s="637">
        <v>0.76401576955464867</v>
      </c>
      <c r="J43" s="638">
        <v>0.24359171300366114</v>
      </c>
      <c r="K43" s="638">
        <v>0.49137505909451107</v>
      </c>
      <c r="L43" s="269">
        <v>100</v>
      </c>
      <c r="M43" s="638">
        <v>98.461258540147696</v>
      </c>
      <c r="N43" s="638">
        <v>11.066696038892538</v>
      </c>
      <c r="O43" s="638">
        <v>6.444377456754367</v>
      </c>
      <c r="P43" s="638">
        <v>17.511073495646915</v>
      </c>
      <c r="Q43" s="639">
        <v>692.42387048476996</v>
      </c>
    </row>
    <row r="44" spans="2:17" x14ac:dyDescent="0.2">
      <c r="B44" s="257" t="s">
        <v>386</v>
      </c>
      <c r="C44" s="636">
        <v>48.122621422859034</v>
      </c>
      <c r="D44" s="637">
        <v>24.56211890050427</v>
      </c>
      <c r="E44" s="637">
        <v>25.400510808805748</v>
      </c>
      <c r="F44" s="638">
        <v>0.95629101108619441</v>
      </c>
      <c r="G44" s="638"/>
      <c r="H44" s="637">
        <v>5.6563419226642438E-2</v>
      </c>
      <c r="I44" s="637">
        <v>0.39831317666477772</v>
      </c>
      <c r="J44" s="638">
        <v>0.34654816596462795</v>
      </c>
      <c r="K44" s="638">
        <v>0.15703309488867639</v>
      </c>
      <c r="L44" s="269">
        <v>100</v>
      </c>
      <c r="M44" s="638">
        <v>99.041542143255271</v>
      </c>
      <c r="N44" s="638">
        <v>10.58753173357486</v>
      </c>
      <c r="O44" s="638">
        <v>6.7198321767999349</v>
      </c>
      <c r="P44" s="638">
        <v>17.307363910374814</v>
      </c>
      <c r="Q44" s="639">
        <v>486.71074702275655</v>
      </c>
    </row>
    <row r="45" spans="2:17" x14ac:dyDescent="0.2">
      <c r="B45" s="257" t="s">
        <v>380</v>
      </c>
      <c r="C45" s="636">
        <v>42.33011653708941</v>
      </c>
      <c r="D45" s="637">
        <v>20.726214186165667</v>
      </c>
      <c r="E45" s="637">
        <v>35.806336736229753</v>
      </c>
      <c r="F45" s="638">
        <v>0</v>
      </c>
      <c r="G45" s="638"/>
      <c r="H45" s="637">
        <v>0</v>
      </c>
      <c r="I45" s="637">
        <v>0.44099314181661237</v>
      </c>
      <c r="J45" s="638">
        <v>0.69633939869858152</v>
      </c>
      <c r="K45" s="638">
        <v>0</v>
      </c>
      <c r="L45" s="269">
        <v>100</v>
      </c>
      <c r="M45" s="638">
        <v>98.862667459484797</v>
      </c>
      <c r="N45" s="638">
        <v>10.963079121734891</v>
      </c>
      <c r="O45" s="638">
        <v>3.5493279927787875</v>
      </c>
      <c r="P45" s="638">
        <v>14.512407114513667</v>
      </c>
      <c r="Q45" s="639">
        <v>159.38867600969294</v>
      </c>
    </row>
    <row r="46" spans="2:17" x14ac:dyDescent="0.2">
      <c r="B46" s="256" t="s">
        <v>387</v>
      </c>
      <c r="C46" s="272"/>
      <c r="D46" s="272"/>
      <c r="E46" s="272"/>
      <c r="F46" s="272"/>
      <c r="G46" s="272"/>
      <c r="H46" s="272"/>
      <c r="I46" s="272"/>
      <c r="J46" s="272"/>
      <c r="K46" s="272"/>
      <c r="L46" s="269"/>
      <c r="M46" s="272"/>
      <c r="N46" s="272"/>
      <c r="O46" s="272"/>
      <c r="P46" s="272"/>
      <c r="Q46" s="273"/>
    </row>
    <row r="47" spans="2:17" x14ac:dyDescent="0.2">
      <c r="B47" s="257" t="s">
        <v>388</v>
      </c>
      <c r="C47" s="636">
        <v>13.048830016252515</v>
      </c>
      <c r="D47" s="637">
        <v>16.050621089986315</v>
      </c>
      <c r="E47" s="637">
        <v>46.454980817531222</v>
      </c>
      <c r="F47" s="638">
        <v>0</v>
      </c>
      <c r="G47" s="638"/>
      <c r="H47" s="637">
        <v>0</v>
      </c>
      <c r="I47" s="637">
        <v>13.131124656633766</v>
      </c>
      <c r="J47" s="638">
        <v>0</v>
      </c>
      <c r="K47" s="638">
        <v>11.314443419596179</v>
      </c>
      <c r="L47" s="269">
        <v>100</v>
      </c>
      <c r="M47" s="638">
        <v>75.554431923770053</v>
      </c>
      <c r="N47" s="638">
        <v>0</v>
      </c>
      <c r="O47" s="638">
        <v>0</v>
      </c>
      <c r="P47" s="638">
        <v>0</v>
      </c>
      <c r="Q47" s="639">
        <v>18.147070576648456</v>
      </c>
    </row>
    <row r="48" spans="2:17" x14ac:dyDescent="0.2">
      <c r="B48" s="257" t="s">
        <v>389</v>
      </c>
      <c r="C48" s="636">
        <v>45.898130609694412</v>
      </c>
      <c r="D48" s="637">
        <v>22.760400097616376</v>
      </c>
      <c r="E48" s="637">
        <v>29.604718670733526</v>
      </c>
      <c r="F48" s="638">
        <v>1.0046573969034929</v>
      </c>
      <c r="G48" s="638"/>
      <c r="H48" s="637">
        <v>2.8875615523998175E-2</v>
      </c>
      <c r="I48" s="637">
        <v>0.38503496370171597</v>
      </c>
      <c r="J48" s="638">
        <v>0.22127989076131802</v>
      </c>
      <c r="K48" s="638">
        <v>9.6902755065253476E-2</v>
      </c>
      <c r="L48" s="269">
        <v>100</v>
      </c>
      <c r="M48" s="638">
        <v>99.267906774947747</v>
      </c>
      <c r="N48" s="638">
        <v>11.198906160317559</v>
      </c>
      <c r="O48" s="638">
        <v>6.1253024725670269</v>
      </c>
      <c r="P48" s="638">
        <v>17.324208632884577</v>
      </c>
      <c r="Q48" s="639">
        <v>953.40042199552863</v>
      </c>
    </row>
    <row r="49" spans="2:18" x14ac:dyDescent="0.2">
      <c r="B49" s="257" t="s">
        <v>390</v>
      </c>
      <c r="C49" s="636">
        <v>47.080535685247881</v>
      </c>
      <c r="D49" s="637">
        <v>20.922657152805193</v>
      </c>
      <c r="E49" s="637">
        <v>29.921709656272839</v>
      </c>
      <c r="F49" s="638">
        <v>1.4358258025522597</v>
      </c>
      <c r="G49" s="638"/>
      <c r="H49" s="637">
        <v>4.2226406360357495E-2</v>
      </c>
      <c r="I49" s="637">
        <v>0.35594295594351733</v>
      </c>
      <c r="J49" s="638">
        <v>9.9396093571981634E-2</v>
      </c>
      <c r="K49" s="638">
        <v>0.14170624724598108</v>
      </c>
      <c r="L49" s="269">
        <v>100</v>
      </c>
      <c r="M49" s="638">
        <v>99.360728296878079</v>
      </c>
      <c r="N49" s="638">
        <v>9.7113150447400756</v>
      </c>
      <c r="O49" s="638">
        <v>5.3809296914433702</v>
      </c>
      <c r="P49" s="638">
        <v>15.09224473618344</v>
      </c>
      <c r="Q49" s="639">
        <v>651.96227666216794</v>
      </c>
    </row>
    <row r="50" spans="2:18" x14ac:dyDescent="0.2">
      <c r="B50" s="257" t="s">
        <v>391</v>
      </c>
      <c r="C50" s="636">
        <v>43.340778406832804</v>
      </c>
      <c r="D50" s="637">
        <v>26.735142819357591</v>
      </c>
      <c r="E50" s="637">
        <v>28.919118099561334</v>
      </c>
      <c r="F50" s="638">
        <v>7.210941077952672E-2</v>
      </c>
      <c r="G50" s="638"/>
      <c r="H50" s="637">
        <v>0</v>
      </c>
      <c r="I50" s="637">
        <v>0.44795630230580485</v>
      </c>
      <c r="J50" s="638">
        <v>0.48489496116294256</v>
      </c>
      <c r="K50" s="638">
        <v>0</v>
      </c>
      <c r="L50" s="269">
        <v>100</v>
      </c>
      <c r="M50" s="638">
        <v>99.067148736531308</v>
      </c>
      <c r="N50" s="638">
        <v>14.4163267338875</v>
      </c>
      <c r="O50" s="638">
        <v>7.7352612006836337</v>
      </c>
      <c r="P50" s="638">
        <v>22.151587934571111</v>
      </c>
      <c r="Q50" s="639">
        <v>301.43814533335967</v>
      </c>
    </row>
    <row r="51" spans="2:18" x14ac:dyDescent="0.2">
      <c r="B51" s="257" t="s">
        <v>392</v>
      </c>
      <c r="C51" s="636">
        <v>57.693260033666206</v>
      </c>
      <c r="D51" s="637">
        <v>12.329725707765494</v>
      </c>
      <c r="E51" s="637">
        <v>20.729598903431931</v>
      </c>
      <c r="F51" s="638">
        <v>0</v>
      </c>
      <c r="G51" s="638"/>
      <c r="H51" s="637">
        <v>0</v>
      </c>
      <c r="I51" s="637">
        <v>4.994842136522764</v>
      </c>
      <c r="J51" s="638">
        <v>2.8607059930508232</v>
      </c>
      <c r="K51" s="638">
        <v>1.3918672255627813</v>
      </c>
      <c r="L51" s="269">
        <v>100</v>
      </c>
      <c r="M51" s="638">
        <v>90.752584644863617</v>
      </c>
      <c r="N51" s="638">
        <v>0</v>
      </c>
      <c r="O51" s="638">
        <v>0</v>
      </c>
      <c r="P51" s="638">
        <v>0</v>
      </c>
      <c r="Q51" s="639">
        <v>54.911627716257115</v>
      </c>
    </row>
    <row r="52" spans="2:18" x14ac:dyDescent="0.2">
      <c r="B52" s="261" t="s">
        <v>243</v>
      </c>
      <c r="L52" s="269"/>
      <c r="Q52" s="270"/>
    </row>
    <row r="53" spans="2:18" x14ac:dyDescent="0.2">
      <c r="B53" s="257" t="s">
        <v>244</v>
      </c>
      <c r="C53" s="636">
        <v>46.274305771835337</v>
      </c>
      <c r="D53" s="637">
        <v>32.551759737652546</v>
      </c>
      <c r="E53" s="637">
        <v>21.173934490512117</v>
      </c>
      <c r="F53" s="638">
        <v>0</v>
      </c>
      <c r="G53" s="638"/>
      <c r="H53" s="637">
        <v>0</v>
      </c>
      <c r="I53" s="637">
        <v>0</v>
      </c>
      <c r="J53" s="638">
        <v>0</v>
      </c>
      <c r="K53" s="638">
        <v>0</v>
      </c>
      <c r="L53" s="269">
        <v>100</v>
      </c>
      <c r="M53" s="638">
        <v>100</v>
      </c>
      <c r="N53" s="638">
        <v>16.022963253474995</v>
      </c>
      <c r="O53" s="638">
        <v>3.8817113177565901</v>
      </c>
      <c r="P53" s="638">
        <v>19.904674571231588</v>
      </c>
      <c r="Q53" s="639">
        <v>42.124223268099747</v>
      </c>
    </row>
    <row r="54" spans="2:18" x14ac:dyDescent="0.2">
      <c r="B54" s="263" t="s">
        <v>245</v>
      </c>
      <c r="C54" s="640">
        <v>45.503383356735078</v>
      </c>
      <c r="D54" s="641">
        <v>21.776345620339093</v>
      </c>
      <c r="E54" s="641">
        <v>30.022145877367691</v>
      </c>
      <c r="F54" s="642">
        <v>1.0139816521325293</v>
      </c>
      <c r="G54" s="642"/>
      <c r="H54" s="641">
        <v>2.9143610971870404E-2</v>
      </c>
      <c r="I54" s="641">
        <v>0.93121732928314505</v>
      </c>
      <c r="J54" s="642">
        <v>0.3896267283619218</v>
      </c>
      <c r="K54" s="642">
        <v>0.33415582480866046</v>
      </c>
      <c r="L54" s="274">
        <v>100</v>
      </c>
      <c r="M54" s="642">
        <v>98.315856506574519</v>
      </c>
      <c r="N54" s="642">
        <v>10.461783524229686</v>
      </c>
      <c r="O54" s="642">
        <v>5.8938589841337237</v>
      </c>
      <c r="P54" s="642">
        <v>16.355642508363456</v>
      </c>
      <c r="Q54" s="643">
        <v>944.63325263752074</v>
      </c>
    </row>
    <row r="58" spans="2:18" ht="15.75" x14ac:dyDescent="0.25">
      <c r="B58" s="644" t="s">
        <v>639</v>
      </c>
      <c r="C58" s="644"/>
      <c r="D58" s="644"/>
      <c r="E58" s="644"/>
      <c r="F58" s="644"/>
      <c r="G58" s="644"/>
      <c r="H58" s="644"/>
      <c r="I58" s="644"/>
      <c r="J58" s="644"/>
      <c r="K58" s="644"/>
      <c r="L58" s="644"/>
      <c r="M58" s="644"/>
      <c r="N58" s="644"/>
      <c r="O58" s="644"/>
      <c r="P58" s="644"/>
      <c r="Q58" s="644"/>
      <c r="R58" s="644"/>
    </row>
    <row r="59" spans="2:18" x14ac:dyDescent="0.2">
      <c r="B59" s="645" t="s">
        <v>71</v>
      </c>
      <c r="C59" s="646">
        <v>2000</v>
      </c>
      <c r="D59" s="646"/>
      <c r="E59" s="646"/>
      <c r="F59" s="646"/>
      <c r="G59" s="646">
        <v>2006</v>
      </c>
      <c r="H59" s="646"/>
      <c r="I59" s="646"/>
      <c r="J59" s="646"/>
      <c r="K59" s="646">
        <v>2010</v>
      </c>
      <c r="L59" s="646"/>
      <c r="M59" s="646"/>
      <c r="N59" s="646"/>
      <c r="O59" s="646">
        <v>2018</v>
      </c>
      <c r="P59" s="646"/>
      <c r="Q59" s="646"/>
      <c r="R59" s="646"/>
    </row>
    <row r="60" spans="2:18" x14ac:dyDescent="0.2">
      <c r="B60" s="645"/>
      <c r="C60" s="590" t="s">
        <v>4</v>
      </c>
      <c r="D60" s="590" t="s">
        <v>72</v>
      </c>
      <c r="E60" s="590" t="s">
        <v>73</v>
      </c>
      <c r="F60" s="590" t="s">
        <v>2</v>
      </c>
      <c r="G60" s="590" t="s">
        <v>4</v>
      </c>
      <c r="H60" s="590" t="s">
        <v>72</v>
      </c>
      <c r="I60" s="590" t="s">
        <v>73</v>
      </c>
      <c r="J60" s="590" t="s">
        <v>2</v>
      </c>
      <c r="K60" s="590" t="s">
        <v>4</v>
      </c>
      <c r="L60" s="590" t="s">
        <v>72</v>
      </c>
      <c r="M60" s="590" t="s">
        <v>73</v>
      </c>
      <c r="N60" s="590" t="s">
        <v>2</v>
      </c>
      <c r="O60" s="590" t="s">
        <v>4</v>
      </c>
      <c r="P60" s="590" t="s">
        <v>72</v>
      </c>
      <c r="Q60" s="590" t="s">
        <v>73</v>
      </c>
      <c r="R60" s="590" t="s">
        <v>2</v>
      </c>
    </row>
    <row r="61" spans="2:18" ht="15" customHeight="1" x14ac:dyDescent="0.2">
      <c r="B61" s="647" t="s">
        <v>74</v>
      </c>
      <c r="C61" s="590">
        <v>31.1</v>
      </c>
      <c r="D61" s="590">
        <v>32.5</v>
      </c>
      <c r="E61" s="590">
        <v>7.1</v>
      </c>
      <c r="F61" s="590">
        <v>24</v>
      </c>
      <c r="G61" s="590">
        <v>28.5</v>
      </c>
      <c r="H61" s="590">
        <v>23.7</v>
      </c>
      <c r="I61" s="590">
        <v>18.600000000000001</v>
      </c>
      <c r="J61" s="590">
        <v>25.8</v>
      </c>
      <c r="K61" s="590">
        <v>37.200000000000003</v>
      </c>
      <c r="L61" s="590">
        <v>36.700000000000003</v>
      </c>
      <c r="M61" s="590">
        <v>33.299999999999997</v>
      </c>
      <c r="N61" s="590">
        <v>36.4</v>
      </c>
      <c r="O61" s="648">
        <v>44.703601689576537</v>
      </c>
      <c r="P61" s="648">
        <v>49.00315993272077</v>
      </c>
      <c r="Q61" s="648">
        <v>47.743701990746267</v>
      </c>
      <c r="R61" s="649">
        <v>45.948372434733585</v>
      </c>
    </row>
    <row r="62" spans="2:18" ht="15" customHeight="1" x14ac:dyDescent="0.2">
      <c r="B62" s="647" t="s">
        <v>65</v>
      </c>
      <c r="C62" s="590">
        <v>49.5</v>
      </c>
      <c r="D62" s="590">
        <v>49.2</v>
      </c>
      <c r="E62" s="590">
        <v>11.2</v>
      </c>
      <c r="F62" s="590">
        <v>37.6</v>
      </c>
      <c r="G62" s="590">
        <v>62.6</v>
      </c>
      <c r="H62" s="590">
        <v>64</v>
      </c>
      <c r="I62" s="590">
        <v>50.6</v>
      </c>
      <c r="J62" s="590">
        <v>60.7</v>
      </c>
      <c r="K62" s="590">
        <v>56.1</v>
      </c>
      <c r="L62" s="590">
        <v>56.5</v>
      </c>
      <c r="M62" s="590">
        <v>42.6</v>
      </c>
      <c r="N62" s="590">
        <v>53.6</v>
      </c>
      <c r="O62" s="650">
        <v>31.95615793483644</v>
      </c>
      <c r="P62" s="650">
        <v>28.87477639329019</v>
      </c>
      <c r="Q62" s="650">
        <v>18.542078942945288</v>
      </c>
      <c r="R62" s="651">
        <v>29.427834494249925</v>
      </c>
    </row>
    <row r="63" spans="2:18" ht="15" customHeight="1" x14ac:dyDescent="0.2">
      <c r="B63" s="647" t="s">
        <v>64</v>
      </c>
      <c r="C63" s="590">
        <v>12.1</v>
      </c>
      <c r="D63" s="590">
        <v>8.3000000000000007</v>
      </c>
      <c r="E63" s="590">
        <v>6.1</v>
      </c>
      <c r="F63" s="590">
        <v>9.3000000000000007</v>
      </c>
      <c r="G63" s="590">
        <v>3.7</v>
      </c>
      <c r="H63" s="590">
        <v>3.2</v>
      </c>
      <c r="I63" s="590">
        <v>2.2999999999999998</v>
      </c>
      <c r="J63" s="590">
        <v>3.3</v>
      </c>
      <c r="K63" s="590">
        <v>1.2</v>
      </c>
      <c r="L63" s="590">
        <v>1.6</v>
      </c>
      <c r="M63" s="590">
        <v>0.6</v>
      </c>
      <c r="N63" s="590">
        <v>1.2</v>
      </c>
      <c r="O63" s="650">
        <v>21.186231706610386</v>
      </c>
      <c r="P63" s="650">
        <v>20.302741105259017</v>
      </c>
      <c r="Q63" s="650">
        <v>28.480945426066093</v>
      </c>
      <c r="R63" s="651">
        <v>22.083774863934348</v>
      </c>
    </row>
    <row r="64" spans="2:18" ht="15" customHeight="1" x14ac:dyDescent="0.2">
      <c r="B64" s="647" t="s">
        <v>75</v>
      </c>
      <c r="C64" s="590">
        <v>0</v>
      </c>
      <c r="D64" s="590">
        <v>0</v>
      </c>
      <c r="E64" s="590">
        <v>43.9</v>
      </c>
      <c r="F64" s="590">
        <v>13.6</v>
      </c>
      <c r="G64" s="590">
        <v>0.2</v>
      </c>
      <c r="H64" s="590">
        <v>0</v>
      </c>
      <c r="I64" s="590">
        <v>19.100000000000001</v>
      </c>
      <c r="J64" s="590">
        <v>3.6</v>
      </c>
      <c r="K64" s="590">
        <v>0.5</v>
      </c>
      <c r="L64" s="590">
        <v>0.3</v>
      </c>
      <c r="M64" s="590">
        <v>14.6</v>
      </c>
      <c r="N64" s="590">
        <v>3.1</v>
      </c>
      <c r="O64" s="652">
        <v>0.82931369342072303</v>
      </c>
      <c r="P64" s="652">
        <v>0.15805674038083783</v>
      </c>
      <c r="Q64" s="652">
        <v>2.4021208480715486</v>
      </c>
      <c r="R64" s="653">
        <v>0.93315044626381849</v>
      </c>
    </row>
    <row r="65" spans="2:18" ht="15" customHeight="1" x14ac:dyDescent="0.2">
      <c r="B65" s="654" t="s">
        <v>68</v>
      </c>
      <c r="C65" s="590">
        <v>0</v>
      </c>
      <c r="D65" s="590">
        <v>1.7</v>
      </c>
      <c r="E65" s="590">
        <v>25.5</v>
      </c>
      <c r="F65" s="590">
        <v>8.3000000000000007</v>
      </c>
      <c r="G65" s="590">
        <v>0</v>
      </c>
      <c r="H65" s="590">
        <v>0</v>
      </c>
      <c r="I65" s="590">
        <v>6.7</v>
      </c>
      <c r="J65" s="590">
        <v>1.2</v>
      </c>
      <c r="K65" s="590">
        <v>0.7</v>
      </c>
      <c r="L65" s="590">
        <v>0</v>
      </c>
      <c r="M65" s="590">
        <v>4.5</v>
      </c>
      <c r="N65" s="590">
        <v>1.3</v>
      </c>
      <c r="O65" s="650">
        <v>0</v>
      </c>
      <c r="P65" s="650">
        <v>0.14377935034643652</v>
      </c>
      <c r="Q65" s="650">
        <v>0</v>
      </c>
      <c r="R65" s="651">
        <v>2.6820380355941073E-2</v>
      </c>
    </row>
    <row r="66" spans="2:18" ht="15" customHeight="1" x14ac:dyDescent="0.2">
      <c r="B66" s="654" t="s">
        <v>76</v>
      </c>
      <c r="C66" s="590" t="s">
        <v>77</v>
      </c>
      <c r="D66" s="655" t="s">
        <v>77</v>
      </c>
      <c r="E66" s="655" t="s">
        <v>77</v>
      </c>
      <c r="F66" s="655" t="s">
        <v>77</v>
      </c>
      <c r="G66" s="590">
        <v>1.3</v>
      </c>
      <c r="H66" s="590">
        <v>2.7</v>
      </c>
      <c r="I66" s="590">
        <v>2.2000000000000002</v>
      </c>
      <c r="J66" s="590">
        <v>1.7</v>
      </c>
      <c r="K66" s="590">
        <v>0.2</v>
      </c>
      <c r="L66" s="590">
        <v>2.9</v>
      </c>
      <c r="M66" s="590">
        <v>1.6</v>
      </c>
      <c r="N66" s="590">
        <v>1</v>
      </c>
      <c r="O66" s="650">
        <v>0.47325607404851305</v>
      </c>
      <c r="P66" s="650">
        <v>0.99496951113999532</v>
      </c>
      <c r="Q66" s="650">
        <v>2.4399044073251597</v>
      </c>
      <c r="R66" s="590">
        <v>0.9</v>
      </c>
    </row>
    <row r="67" spans="2:18" ht="15" customHeight="1" x14ac:dyDescent="0.2">
      <c r="B67" s="647" t="s">
        <v>66</v>
      </c>
      <c r="C67" s="590">
        <v>6.3</v>
      </c>
      <c r="D67" s="590">
        <v>7.5</v>
      </c>
      <c r="E67" s="590">
        <v>6.1</v>
      </c>
      <c r="F67" s="590">
        <v>6.6</v>
      </c>
      <c r="G67" s="590">
        <v>3.2</v>
      </c>
      <c r="H67" s="590">
        <v>5.0999999999999996</v>
      </c>
      <c r="I67" s="590">
        <v>0</v>
      </c>
      <c r="J67" s="590">
        <v>3</v>
      </c>
      <c r="K67" s="655" t="s">
        <v>77</v>
      </c>
      <c r="L67" s="655" t="s">
        <v>77</v>
      </c>
      <c r="M67" s="655" t="s">
        <v>77</v>
      </c>
      <c r="N67" s="655" t="s">
        <v>77</v>
      </c>
      <c r="O67" s="652">
        <v>0.39096461666861415</v>
      </c>
      <c r="P67" s="652">
        <v>0.52251696686277982</v>
      </c>
      <c r="Q67" s="652">
        <v>0</v>
      </c>
      <c r="R67" s="655">
        <v>0.4</v>
      </c>
    </row>
    <row r="68" spans="2:18" ht="15" customHeight="1" x14ac:dyDescent="0.2">
      <c r="B68" s="647" t="s">
        <v>78</v>
      </c>
      <c r="C68" s="590">
        <v>1.1000000000000001</v>
      </c>
      <c r="D68" s="590">
        <v>0.8</v>
      </c>
      <c r="E68" s="590">
        <v>0</v>
      </c>
      <c r="F68" s="590">
        <v>0.7</v>
      </c>
      <c r="G68" s="590">
        <v>0.4</v>
      </c>
      <c r="H68" s="590">
        <v>1.2</v>
      </c>
      <c r="I68" s="590">
        <v>0.6</v>
      </c>
      <c r="J68" s="590">
        <v>0.6</v>
      </c>
      <c r="K68" s="590">
        <v>0</v>
      </c>
      <c r="L68" s="590">
        <v>0</v>
      </c>
      <c r="M68" s="590">
        <v>0.2</v>
      </c>
      <c r="N68" s="590">
        <v>0</v>
      </c>
      <c r="O68" s="652">
        <v>0.46047428483882247</v>
      </c>
      <c r="P68" s="652">
        <v>0</v>
      </c>
      <c r="Q68" s="652">
        <v>0.39124838484563373</v>
      </c>
      <c r="R68" s="590">
        <v>0.4</v>
      </c>
    </row>
    <row r="69" spans="2:18" ht="15" customHeight="1" x14ac:dyDescent="0.2">
      <c r="B69" s="656" t="s">
        <v>79</v>
      </c>
      <c r="C69" s="657">
        <v>92.7</v>
      </c>
      <c r="D69" s="657">
        <v>90</v>
      </c>
      <c r="E69" s="657">
        <v>68.3</v>
      </c>
      <c r="F69" s="657">
        <v>84.5</v>
      </c>
      <c r="G69" s="657">
        <v>95</v>
      </c>
      <c r="H69" s="657">
        <v>90.9</v>
      </c>
      <c r="I69" s="657">
        <v>90.6</v>
      </c>
      <c r="J69" s="657">
        <v>93.4</v>
      </c>
      <c r="K69" s="657">
        <v>95</v>
      </c>
      <c r="L69" s="657">
        <v>95.1</v>
      </c>
      <c r="M69" s="657">
        <v>91.1</v>
      </c>
      <c r="N69" s="657">
        <v>94.3</v>
      </c>
      <c r="O69" s="658">
        <v>98.675305024444171</v>
      </c>
      <c r="P69" s="658">
        <v>98.338734171650813</v>
      </c>
      <c r="Q69" s="658">
        <v>97.168847207829202</v>
      </c>
      <c r="R69" s="657">
        <v>98.4</v>
      </c>
    </row>
    <row r="70" spans="2:18" x14ac:dyDescent="0.2">
      <c r="B70" s="659" t="s">
        <v>638</v>
      </c>
      <c r="C70" s="660"/>
      <c r="D70" s="660"/>
      <c r="E70" s="661"/>
      <c r="F70" s="661"/>
      <c r="G70" s="661"/>
      <c r="H70" s="661"/>
      <c r="I70" s="661"/>
      <c r="J70" s="661"/>
      <c r="K70" s="661"/>
      <c r="L70" s="661"/>
      <c r="M70" s="661"/>
      <c r="N70" s="661"/>
      <c r="O70" s="661"/>
      <c r="P70" s="661"/>
      <c r="Q70" s="661"/>
      <c r="R70" s="662"/>
    </row>
    <row r="71" spans="2:18" x14ac:dyDescent="0.2">
      <c r="B71" s="663" t="s">
        <v>80</v>
      </c>
      <c r="C71" s="664"/>
      <c r="D71" s="664"/>
      <c r="E71" s="664"/>
      <c r="F71" s="664"/>
      <c r="G71" s="664"/>
      <c r="H71" s="664"/>
      <c r="I71" s="664"/>
      <c r="J71" s="664"/>
      <c r="K71" s="664"/>
      <c r="L71" s="664"/>
      <c r="M71" s="664"/>
      <c r="N71" s="664"/>
      <c r="O71" s="664"/>
      <c r="P71" s="664"/>
      <c r="Q71" s="664"/>
      <c r="R71" s="665"/>
    </row>
    <row r="73" spans="2:18" x14ac:dyDescent="0.2">
      <c r="B73" s="268" t="s">
        <v>754</v>
      </c>
    </row>
    <row r="74" spans="2:18" x14ac:dyDescent="0.2">
      <c r="B74" s="666" t="s">
        <v>753</v>
      </c>
      <c r="C74" s="666"/>
      <c r="D74" s="666"/>
      <c r="E74" s="666"/>
      <c r="F74" s="666"/>
      <c r="G74" s="283">
        <v>100</v>
      </c>
    </row>
    <row r="75" spans="2:18" x14ac:dyDescent="0.2">
      <c r="B75" s="268" t="s">
        <v>755</v>
      </c>
    </row>
    <row r="76" spans="2:18" x14ac:dyDescent="0.2">
      <c r="B76" s="268" t="s">
        <v>750</v>
      </c>
      <c r="C76" s="667" t="s">
        <v>756</v>
      </c>
    </row>
  </sheetData>
  <mergeCells count="26">
    <mergeCell ref="B74:F74"/>
    <mergeCell ref="B5:Q5"/>
    <mergeCell ref="B71:R71"/>
    <mergeCell ref="N8:P8"/>
    <mergeCell ref="Q8:Q10"/>
    <mergeCell ref="C9:F9"/>
    <mergeCell ref="H9:J9"/>
    <mergeCell ref="N9:N10"/>
    <mergeCell ref="O9:O10"/>
    <mergeCell ref="P9:P10"/>
    <mergeCell ref="C2:N2"/>
    <mergeCell ref="C3:N3"/>
    <mergeCell ref="B70:D70"/>
    <mergeCell ref="B58:R58"/>
    <mergeCell ref="B59:B60"/>
    <mergeCell ref="C59:F59"/>
    <mergeCell ref="G59:J59"/>
    <mergeCell ref="K59:N59"/>
    <mergeCell ref="O59:R59"/>
    <mergeCell ref="B6:Q6"/>
    <mergeCell ref="B7:Q7"/>
    <mergeCell ref="B8:B10"/>
    <mergeCell ref="C8:J8"/>
    <mergeCell ref="K8:K10"/>
    <mergeCell ref="L8:L10"/>
    <mergeCell ref="M8:M10"/>
  </mergeCells>
  <hyperlinks>
    <hyperlink ref="C76" r:id="rId1" xr:uid="{6B69F45A-F746-4EB9-810F-E6C1EB25787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48"/>
  <sheetViews>
    <sheetView workbookViewId="0">
      <selection activeCell="K4" sqref="K4"/>
    </sheetView>
  </sheetViews>
  <sheetFormatPr defaultRowHeight="12.75" x14ac:dyDescent="0.2"/>
  <cols>
    <col min="1" max="1" width="9.33203125" style="268"/>
    <col min="2" max="2" width="26.1640625" style="268" customWidth="1"/>
    <col min="3" max="3" width="36.6640625" style="268" customWidth="1"/>
    <col min="4" max="4" width="22" style="268" customWidth="1"/>
    <col min="5" max="7" width="10.33203125" style="268" customWidth="1"/>
    <col min="8" max="8" width="13.6640625" style="268" customWidth="1"/>
    <col min="9" max="9" width="10.6640625" style="268" customWidth="1"/>
    <col min="10" max="16384" width="9.33203125" style="268"/>
  </cols>
  <sheetData>
    <row r="2" spans="2:9" ht="15.75" customHeight="1" x14ac:dyDescent="0.2">
      <c r="C2" s="674" t="s">
        <v>10</v>
      </c>
      <c r="D2" s="674"/>
      <c r="E2" s="674"/>
      <c r="F2" s="674"/>
      <c r="G2" s="674"/>
      <c r="H2" s="674"/>
      <c r="I2" s="674"/>
    </row>
    <row r="3" spans="2:9" ht="52.5" customHeight="1" x14ac:dyDescent="0.2">
      <c r="C3" s="414" t="s">
        <v>276</v>
      </c>
      <c r="D3" s="414"/>
      <c r="E3" s="414"/>
      <c r="F3" s="414"/>
      <c r="G3" s="414"/>
      <c r="H3" s="414"/>
      <c r="I3" s="414"/>
    </row>
    <row r="4" spans="2:9" ht="15.75" x14ac:dyDescent="0.2">
      <c r="C4" s="722"/>
      <c r="D4" s="722"/>
      <c r="E4" s="722"/>
      <c r="F4" s="722"/>
      <c r="G4" s="722"/>
      <c r="H4" s="722"/>
      <c r="I4" s="722"/>
    </row>
    <row r="6" spans="2:9" ht="15.75" x14ac:dyDescent="0.25">
      <c r="B6" s="669" t="s">
        <v>60</v>
      </c>
      <c r="C6" s="670"/>
      <c r="D6" s="671"/>
    </row>
    <row r="7" spans="2:9" ht="27" customHeight="1" x14ac:dyDescent="0.2">
      <c r="B7" s="672"/>
      <c r="C7" s="673" t="s">
        <v>61</v>
      </c>
      <c r="D7" s="673" t="s">
        <v>59</v>
      </c>
    </row>
    <row r="8" spans="2:9" ht="13.5" customHeight="1" x14ac:dyDescent="0.2">
      <c r="B8" s="654">
        <v>2000</v>
      </c>
      <c r="C8" s="12">
        <v>27.2</v>
      </c>
      <c r="D8" s="13">
        <v>20.2</v>
      </c>
    </row>
    <row r="9" spans="2:9" ht="13.5" customHeight="1" x14ac:dyDescent="0.2">
      <c r="B9" s="654">
        <v>2001</v>
      </c>
      <c r="C9" s="12">
        <v>21.7</v>
      </c>
      <c r="D9" s="13">
        <v>15.9</v>
      </c>
    </row>
    <row r="10" spans="2:9" ht="13.5" customHeight="1" x14ac:dyDescent="0.2">
      <c r="B10" s="654">
        <v>2002</v>
      </c>
      <c r="C10" s="12">
        <v>22.6</v>
      </c>
      <c r="D10" s="13">
        <v>21.1</v>
      </c>
    </row>
    <row r="11" spans="2:9" ht="13.5" customHeight="1" x14ac:dyDescent="0.2">
      <c r="B11" s="654">
        <v>2003</v>
      </c>
      <c r="C11" s="12">
        <v>23.9</v>
      </c>
      <c r="D11" s="13">
        <v>19.899999999999999</v>
      </c>
    </row>
    <row r="12" spans="2:9" ht="13.5" customHeight="1" x14ac:dyDescent="0.2">
      <c r="B12" s="654">
        <v>2004</v>
      </c>
      <c r="C12" s="12">
        <v>24.5</v>
      </c>
      <c r="D12" s="13">
        <v>19.2</v>
      </c>
    </row>
    <row r="13" spans="2:9" ht="13.5" customHeight="1" x14ac:dyDescent="0.2">
      <c r="B13" s="654">
        <v>2005</v>
      </c>
      <c r="C13" s="12">
        <v>24.7</v>
      </c>
      <c r="D13" s="13">
        <v>20.2</v>
      </c>
    </row>
    <row r="14" spans="2:9" ht="13.5" customHeight="1" x14ac:dyDescent="0.2">
      <c r="B14" s="654">
        <v>2006</v>
      </c>
      <c r="C14" s="12">
        <v>24.9</v>
      </c>
      <c r="D14" s="13">
        <v>19.100000000000001</v>
      </c>
    </row>
    <row r="15" spans="2:9" ht="13.5" customHeight="1" x14ac:dyDescent="0.2">
      <c r="B15" s="654">
        <v>2007</v>
      </c>
      <c r="C15" s="12">
        <v>23</v>
      </c>
      <c r="D15" s="13">
        <v>19.8</v>
      </c>
    </row>
    <row r="16" spans="2:9" ht="13.5" customHeight="1" x14ac:dyDescent="0.2">
      <c r="B16" s="654">
        <v>2008</v>
      </c>
      <c r="C16" s="12">
        <v>22.3</v>
      </c>
      <c r="D16" s="13">
        <v>17.899999999999999</v>
      </c>
    </row>
    <row r="17" spans="2:12" ht="13.5" customHeight="1" x14ac:dyDescent="0.2">
      <c r="B17" s="654">
        <v>2009</v>
      </c>
      <c r="C17" s="12">
        <v>23.3</v>
      </c>
      <c r="D17" s="13">
        <v>19.100000000000001</v>
      </c>
    </row>
    <row r="18" spans="2:12" ht="13.5" customHeight="1" x14ac:dyDescent="0.2">
      <c r="B18" s="654">
        <v>2010</v>
      </c>
      <c r="C18" s="12">
        <v>24</v>
      </c>
      <c r="D18" s="13">
        <v>20.399999999999999</v>
      </c>
      <c r="E18" s="251"/>
      <c r="F18" s="251"/>
    </row>
    <row r="19" spans="2:12" ht="13.5" customHeight="1" x14ac:dyDescent="0.2">
      <c r="B19" s="654">
        <v>2011</v>
      </c>
      <c r="C19" s="12">
        <v>17.5</v>
      </c>
      <c r="D19" s="13">
        <v>15.1</v>
      </c>
    </row>
    <row r="20" spans="2:12" ht="13.5" customHeight="1" x14ac:dyDescent="0.2">
      <c r="B20" s="654">
        <v>2012</v>
      </c>
      <c r="C20" s="12">
        <v>16.8</v>
      </c>
      <c r="D20" s="13">
        <v>14.6</v>
      </c>
    </row>
    <row r="21" spans="2:12" ht="13.5" customHeight="1" x14ac:dyDescent="0.25">
      <c r="B21" s="654">
        <v>2013</v>
      </c>
      <c r="C21" s="12">
        <v>20.3</v>
      </c>
      <c r="D21" s="675">
        <v>16.78</v>
      </c>
      <c r="I21" s="574"/>
    </row>
    <row r="22" spans="2:12" ht="13.5" customHeight="1" x14ac:dyDescent="0.25">
      <c r="B22" s="654">
        <v>2014</v>
      </c>
      <c r="C22" s="12">
        <v>18.899999999999999</v>
      </c>
      <c r="D22" s="675">
        <v>15.66</v>
      </c>
      <c r="I22" s="574"/>
      <c r="J22" s="296"/>
      <c r="K22" s="676"/>
      <c r="L22" s="676"/>
    </row>
    <row r="23" spans="2:12" ht="13.5" customHeight="1" x14ac:dyDescent="0.25">
      <c r="B23" s="654">
        <v>2015</v>
      </c>
      <c r="C23" s="12">
        <v>16.899999999999999</v>
      </c>
      <c r="D23" s="675">
        <v>14.68</v>
      </c>
      <c r="I23" s="574"/>
    </row>
    <row r="24" spans="2:12" ht="13.5" customHeight="1" x14ac:dyDescent="0.25">
      <c r="B24" s="654">
        <v>2016</v>
      </c>
      <c r="C24" s="12">
        <v>19.3</v>
      </c>
      <c r="D24" s="675">
        <v>17.149999999999999</v>
      </c>
      <c r="I24" s="247"/>
      <c r="J24" s="296"/>
      <c r="K24" s="676"/>
      <c r="L24" s="676"/>
    </row>
    <row r="25" spans="2:12" ht="13.5" customHeight="1" x14ac:dyDescent="0.25">
      <c r="B25" s="654">
        <v>2017</v>
      </c>
      <c r="C25" s="13">
        <v>22.3</v>
      </c>
      <c r="D25" s="675">
        <v>20.34</v>
      </c>
      <c r="I25" s="574"/>
    </row>
    <row r="26" spans="2:12" ht="13.5" customHeight="1" x14ac:dyDescent="0.25">
      <c r="B26" s="654">
        <v>2018</v>
      </c>
      <c r="C26" s="12">
        <v>22.7</v>
      </c>
      <c r="D26" s="677">
        <v>19.37</v>
      </c>
      <c r="I26" s="247"/>
      <c r="J26" s="296"/>
      <c r="K26" s="676"/>
      <c r="L26" s="676"/>
    </row>
    <row r="27" spans="2:12" ht="13.5" customHeight="1" x14ac:dyDescent="0.25">
      <c r="B27" s="654">
        <v>2019</v>
      </c>
      <c r="C27" s="12">
        <v>24.9</v>
      </c>
      <c r="D27" s="677">
        <v>20.93</v>
      </c>
      <c r="I27" s="574"/>
    </row>
    <row r="28" spans="2:12" ht="13.5" customHeight="1" x14ac:dyDescent="0.2">
      <c r="B28" s="654" t="s">
        <v>574</v>
      </c>
      <c r="C28" s="12">
        <v>17.7</v>
      </c>
      <c r="D28" s="678">
        <v>18.552672274999999</v>
      </c>
      <c r="I28" s="247"/>
    </row>
    <row r="29" spans="2:12" ht="13.5" customHeight="1" x14ac:dyDescent="0.2">
      <c r="B29" s="654" t="s">
        <v>758</v>
      </c>
      <c r="C29" s="12">
        <v>17.2</v>
      </c>
      <c r="D29" s="678">
        <v>18.487388184</v>
      </c>
      <c r="I29" s="247"/>
    </row>
    <row r="30" spans="2:12" ht="13.5" customHeight="1" x14ac:dyDescent="0.2">
      <c r="B30" s="654" t="s">
        <v>759</v>
      </c>
      <c r="C30" s="12">
        <v>16.600000000000001</v>
      </c>
      <c r="D30" s="678">
        <v>18.411527804999999</v>
      </c>
      <c r="I30" s="247"/>
    </row>
    <row r="31" spans="2:12" x14ac:dyDescent="0.2">
      <c r="B31" s="593" t="s">
        <v>640</v>
      </c>
      <c r="C31" s="593"/>
      <c r="D31" s="593"/>
      <c r="I31" s="247"/>
    </row>
    <row r="32" spans="2:12" x14ac:dyDescent="0.2">
      <c r="B32" s="679" t="s">
        <v>760</v>
      </c>
      <c r="I32" s="247"/>
    </row>
    <row r="33" spans="2:11" x14ac:dyDescent="0.2">
      <c r="B33" s="679" t="s">
        <v>761</v>
      </c>
      <c r="C33" s="680" t="s">
        <v>756</v>
      </c>
      <c r="I33" s="247"/>
    </row>
    <row r="34" spans="2:11" x14ac:dyDescent="0.2">
      <c r="B34" s="679"/>
      <c r="I34" s="247"/>
    </row>
    <row r="35" spans="2:11" ht="15.75" x14ac:dyDescent="0.25">
      <c r="H35" s="574"/>
      <c r="I35" s="574"/>
      <c r="J35" s="353"/>
      <c r="K35" s="353"/>
    </row>
    <row r="36" spans="2:11" ht="12.6" customHeight="1" x14ac:dyDescent="0.2">
      <c r="B36" s="681" t="s">
        <v>734</v>
      </c>
      <c r="C36" s="682"/>
      <c r="D36" s="682"/>
      <c r="E36" s="682"/>
      <c r="F36" s="682"/>
      <c r="G36" s="682"/>
      <c r="H36" s="682"/>
      <c r="I36" s="682"/>
      <c r="J36" s="682"/>
      <c r="K36" s="683"/>
    </row>
    <row r="37" spans="2:11" x14ac:dyDescent="0.2">
      <c r="B37" s="684" t="s">
        <v>641</v>
      </c>
      <c r="C37" s="685">
        <v>2015</v>
      </c>
      <c r="D37" s="686">
        <v>2016</v>
      </c>
      <c r="E37" s="686">
        <v>2017</v>
      </c>
      <c r="F37" s="687">
        <v>2018</v>
      </c>
      <c r="G37" s="686">
        <v>2019</v>
      </c>
      <c r="H37" s="687">
        <v>2020</v>
      </c>
      <c r="I37" s="686">
        <v>2021</v>
      </c>
      <c r="J37" s="686">
        <v>2022</v>
      </c>
      <c r="K37" s="687">
        <v>2023</v>
      </c>
    </row>
    <row r="38" spans="2:11" ht="12" customHeight="1" x14ac:dyDescent="0.2">
      <c r="B38" s="584" t="s">
        <v>559</v>
      </c>
      <c r="C38" s="688">
        <v>3663</v>
      </c>
      <c r="D38" s="607">
        <v>3591</v>
      </c>
      <c r="E38" s="607">
        <v>3508</v>
      </c>
      <c r="F38" s="611">
        <v>3763</v>
      </c>
      <c r="G38" s="601">
        <v>3955</v>
      </c>
      <c r="H38" s="613">
        <v>3971</v>
      </c>
      <c r="I38" s="612">
        <v>5535</v>
      </c>
      <c r="J38" s="607">
        <v>4641</v>
      </c>
      <c r="K38" s="607">
        <v>4423</v>
      </c>
    </row>
    <row r="39" spans="2:11" ht="12" customHeight="1" x14ac:dyDescent="0.2">
      <c r="B39" s="584" t="s">
        <v>560</v>
      </c>
      <c r="C39" s="688">
        <v>1626</v>
      </c>
      <c r="D39" s="607">
        <v>1574</v>
      </c>
      <c r="E39" s="607">
        <v>1567</v>
      </c>
      <c r="F39" s="611">
        <v>1643</v>
      </c>
      <c r="G39" s="601">
        <v>1761</v>
      </c>
      <c r="H39" s="613">
        <v>1697</v>
      </c>
      <c r="I39" s="612">
        <v>2462</v>
      </c>
      <c r="J39" s="607">
        <v>1919</v>
      </c>
      <c r="K39" s="607">
        <v>2001</v>
      </c>
    </row>
    <row r="40" spans="2:11" ht="12" customHeight="1" x14ac:dyDescent="0.2">
      <c r="B40" s="584" t="s">
        <v>561</v>
      </c>
      <c r="C40" s="13">
        <v>5.72</v>
      </c>
      <c r="D40" s="601">
        <v>5.46</v>
      </c>
      <c r="E40" s="601">
        <v>5.36</v>
      </c>
      <c r="F40" s="600">
        <v>5.55</v>
      </c>
      <c r="G40" s="601">
        <v>5.88</v>
      </c>
      <c r="H40" s="601">
        <v>5.56</v>
      </c>
      <c r="I40" s="601">
        <v>7.97</v>
      </c>
      <c r="J40" s="689">
        <v>6.1625117614378979</v>
      </c>
      <c r="K40" s="689">
        <v>6.3617316881638732</v>
      </c>
    </row>
    <row r="41" spans="2:11" ht="12" customHeight="1" x14ac:dyDescent="0.2">
      <c r="B41" s="584" t="s">
        <v>562</v>
      </c>
      <c r="C41" s="688">
        <v>2037</v>
      </c>
      <c r="D41" s="607">
        <v>2017</v>
      </c>
      <c r="E41" s="607">
        <v>1941</v>
      </c>
      <c r="F41" s="611">
        <v>2120</v>
      </c>
      <c r="G41" s="601">
        <v>2194</v>
      </c>
      <c r="H41" s="613">
        <v>2274</v>
      </c>
      <c r="I41" s="612">
        <v>3073</v>
      </c>
      <c r="J41" s="607">
        <v>2722</v>
      </c>
      <c r="K41" s="607">
        <v>2422</v>
      </c>
    </row>
    <row r="42" spans="2:11" ht="12" customHeight="1" x14ac:dyDescent="0.2">
      <c r="B42" s="584" t="s">
        <v>563</v>
      </c>
      <c r="C42" s="13">
        <v>7.19</v>
      </c>
      <c r="D42" s="601">
        <v>7.02</v>
      </c>
      <c r="E42" s="601">
        <v>6.67</v>
      </c>
      <c r="F42" s="600">
        <v>7.21</v>
      </c>
      <c r="G42" s="601">
        <v>7.36</v>
      </c>
      <c r="H42" s="601">
        <v>7.5</v>
      </c>
      <c r="I42" s="601">
        <v>10</v>
      </c>
      <c r="J42" s="689">
        <v>8.7309351594951323</v>
      </c>
      <c r="K42" s="689">
        <v>7.7048121673681162</v>
      </c>
    </row>
    <row r="43" spans="2:11" ht="12" customHeight="1" x14ac:dyDescent="0.2">
      <c r="B43" s="584" t="s">
        <v>601</v>
      </c>
      <c r="C43" s="13">
        <v>7</v>
      </c>
      <c r="D43" s="601">
        <v>7</v>
      </c>
      <c r="E43" s="601">
        <v>5</v>
      </c>
      <c r="F43" s="600">
        <v>6</v>
      </c>
      <c r="G43" s="609" t="s">
        <v>571</v>
      </c>
      <c r="H43" s="609" t="s">
        <v>571</v>
      </c>
      <c r="I43" s="609" t="s">
        <v>571</v>
      </c>
      <c r="J43" s="609" t="s">
        <v>571</v>
      </c>
      <c r="K43" s="609" t="s">
        <v>571</v>
      </c>
    </row>
    <row r="44" spans="2:11" ht="12" customHeight="1" x14ac:dyDescent="0.2">
      <c r="B44" s="584" t="s">
        <v>58</v>
      </c>
      <c r="C44" s="13">
        <v>68.98</v>
      </c>
      <c r="D44" s="601">
        <v>70.64</v>
      </c>
      <c r="E44" s="601">
        <v>51.1</v>
      </c>
      <c r="F44" s="600">
        <v>61.17</v>
      </c>
      <c r="G44" s="609" t="s">
        <v>571</v>
      </c>
      <c r="H44" s="609" t="s">
        <v>571</v>
      </c>
      <c r="I44" s="609" t="s">
        <v>571</v>
      </c>
      <c r="J44" s="609" t="s">
        <v>571</v>
      </c>
      <c r="K44" s="609" t="s">
        <v>571</v>
      </c>
    </row>
    <row r="45" spans="2:11" ht="12" customHeight="1" x14ac:dyDescent="0.2">
      <c r="B45" s="584" t="s">
        <v>565</v>
      </c>
      <c r="C45" s="13">
        <v>149</v>
      </c>
      <c r="D45" s="601">
        <v>170</v>
      </c>
      <c r="E45" s="601">
        <v>199</v>
      </c>
      <c r="F45" s="600">
        <v>190</v>
      </c>
      <c r="G45" s="601">
        <v>212</v>
      </c>
      <c r="H45" s="601">
        <v>172</v>
      </c>
      <c r="I45" s="601">
        <v>209</v>
      </c>
      <c r="J45" s="601">
        <v>171</v>
      </c>
      <c r="K45" s="601">
        <v>169</v>
      </c>
    </row>
    <row r="46" spans="2:11" ht="12" customHeight="1" x14ac:dyDescent="0.2">
      <c r="B46" s="584" t="s">
        <v>729</v>
      </c>
      <c r="C46" s="13">
        <v>14.68</v>
      </c>
      <c r="D46" s="601">
        <v>17.149999999999999</v>
      </c>
      <c r="E46" s="601">
        <v>20.34</v>
      </c>
      <c r="F46" s="600">
        <v>19.37</v>
      </c>
      <c r="G46" s="601">
        <v>20.93</v>
      </c>
      <c r="H46" s="601">
        <v>17.11</v>
      </c>
      <c r="I46" s="601">
        <v>20.39</v>
      </c>
      <c r="J46" s="610"/>
      <c r="K46" s="610"/>
    </row>
    <row r="47" spans="2:11" ht="12" customHeight="1" x14ac:dyDescent="0.2">
      <c r="B47" s="584" t="s">
        <v>567</v>
      </c>
      <c r="C47" s="13">
        <v>171</v>
      </c>
      <c r="D47" s="601">
        <v>191</v>
      </c>
      <c r="E47" s="601">
        <v>228</v>
      </c>
      <c r="F47" s="600">
        <v>223</v>
      </c>
      <c r="G47" s="601">
        <v>246</v>
      </c>
      <c r="H47" s="601">
        <v>196</v>
      </c>
      <c r="I47" s="601">
        <v>239</v>
      </c>
      <c r="J47" s="610">
        <v>214</v>
      </c>
      <c r="K47" s="610">
        <v>203</v>
      </c>
    </row>
    <row r="48" spans="2:11" ht="12" customHeight="1" x14ac:dyDescent="0.2">
      <c r="B48" s="584" t="s">
        <v>568</v>
      </c>
      <c r="C48" s="13">
        <v>16.850000000000001</v>
      </c>
      <c r="D48" s="601">
        <v>19.27</v>
      </c>
      <c r="E48" s="601">
        <v>23.3</v>
      </c>
      <c r="F48" s="600">
        <v>22.74</v>
      </c>
      <c r="G48" s="601">
        <v>24.29</v>
      </c>
      <c r="H48" s="601">
        <v>19.5</v>
      </c>
      <c r="I48" s="601">
        <v>23.31</v>
      </c>
      <c r="J48" s="610"/>
      <c r="K48" s="610"/>
    </row>
    <row r="49" spans="1:12" ht="12" customHeight="1" x14ac:dyDescent="0.2">
      <c r="B49" s="592" t="s">
        <v>569</v>
      </c>
      <c r="C49" s="584">
        <v>22</v>
      </c>
      <c r="D49" s="601">
        <v>21</v>
      </c>
      <c r="E49" s="601">
        <v>29</v>
      </c>
      <c r="F49" s="600">
        <v>33</v>
      </c>
      <c r="G49" s="601">
        <v>34</v>
      </c>
      <c r="H49" s="601">
        <v>24</v>
      </c>
      <c r="I49" s="601">
        <v>30</v>
      </c>
      <c r="J49" s="610">
        <v>43</v>
      </c>
      <c r="K49" s="610">
        <v>34</v>
      </c>
    </row>
    <row r="50" spans="1:12" ht="12" customHeight="1" x14ac:dyDescent="0.2">
      <c r="A50" s="11"/>
      <c r="B50" s="584" t="s">
        <v>570</v>
      </c>
      <c r="C50" s="584">
        <v>2.17</v>
      </c>
      <c r="D50" s="601">
        <v>2.12</v>
      </c>
      <c r="E50" s="601">
        <v>2.96</v>
      </c>
      <c r="F50" s="600">
        <v>3.36</v>
      </c>
      <c r="G50" s="601">
        <v>3.36</v>
      </c>
      <c r="H50" s="601">
        <v>2.39</v>
      </c>
      <c r="I50" s="601">
        <v>2.92</v>
      </c>
      <c r="J50" s="610"/>
      <c r="K50" s="610"/>
    </row>
    <row r="51" spans="1:12" ht="12" customHeight="1" x14ac:dyDescent="0.2">
      <c r="A51" s="11"/>
      <c r="B51" s="247" t="s">
        <v>757</v>
      </c>
      <c r="C51" s="247"/>
      <c r="D51" s="690"/>
      <c r="E51" s="690"/>
      <c r="F51" s="690"/>
      <c r="G51" s="690"/>
      <c r="H51" s="690"/>
      <c r="I51" s="247"/>
      <c r="J51" s="691"/>
      <c r="K51" s="691"/>
      <c r="L51" s="247"/>
    </row>
    <row r="52" spans="1:12" x14ac:dyDescent="0.2">
      <c r="A52" s="11"/>
      <c r="B52" s="283" t="s">
        <v>747</v>
      </c>
    </row>
    <row r="53" spans="1:12" x14ac:dyDescent="0.2">
      <c r="A53" s="11"/>
      <c r="B53" s="268" t="s">
        <v>746</v>
      </c>
      <c r="C53" s="594" t="s">
        <v>745</v>
      </c>
      <c r="D53" s="692"/>
      <c r="E53" s="692"/>
      <c r="F53" s="692"/>
      <c r="G53" s="692"/>
      <c r="H53" s="692"/>
    </row>
    <row r="54" spans="1:12" x14ac:dyDescent="0.2">
      <c r="A54" s="11"/>
      <c r="B54" s="283" t="s">
        <v>748</v>
      </c>
      <c r="D54" s="692"/>
      <c r="E54" s="692"/>
      <c r="F54" s="692"/>
      <c r="G54" s="692"/>
      <c r="H54" s="692"/>
    </row>
    <row r="55" spans="1:12" x14ac:dyDescent="0.2">
      <c r="A55" s="11"/>
      <c r="B55" s="283" t="s">
        <v>749</v>
      </c>
      <c r="D55" s="692"/>
      <c r="E55" s="692"/>
      <c r="F55" s="692"/>
      <c r="G55" s="692"/>
      <c r="H55" s="692"/>
    </row>
    <row r="56" spans="1:12" x14ac:dyDescent="0.2">
      <c r="A56" s="11"/>
      <c r="B56" s="247" t="s">
        <v>750</v>
      </c>
      <c r="C56" s="594" t="s">
        <v>751</v>
      </c>
      <c r="D56" s="692"/>
      <c r="E56" s="692"/>
      <c r="F56" s="692"/>
      <c r="G56" s="692"/>
      <c r="H56" s="692"/>
    </row>
    <row r="57" spans="1:12" x14ac:dyDescent="0.2">
      <c r="A57" s="11"/>
      <c r="B57" s="283" t="s">
        <v>752</v>
      </c>
      <c r="C57" s="594"/>
      <c r="D57" s="692"/>
      <c r="E57" s="692"/>
      <c r="F57" s="692"/>
      <c r="G57" s="692"/>
      <c r="H57" s="692"/>
    </row>
    <row r="58" spans="1:12" x14ac:dyDescent="0.2">
      <c r="B58" s="247" t="s">
        <v>750</v>
      </c>
      <c r="C58" s="594" t="s">
        <v>751</v>
      </c>
    </row>
    <row r="60" spans="1:12" x14ac:dyDescent="0.2">
      <c r="B60" s="412" t="s">
        <v>730</v>
      </c>
      <c r="C60" s="412"/>
      <c r="D60" s="412"/>
      <c r="E60" s="412"/>
      <c r="F60" s="412"/>
      <c r="G60" s="412"/>
      <c r="H60" s="412"/>
      <c r="I60" s="412"/>
    </row>
    <row r="61" spans="1:12" ht="15" x14ac:dyDescent="0.25">
      <c r="B61" s="693" t="s">
        <v>715</v>
      </c>
      <c r="C61" s="694" t="s">
        <v>716</v>
      </c>
      <c r="D61" s="693"/>
      <c r="E61" s="588"/>
      <c r="F61" s="695">
        <v>2018</v>
      </c>
      <c r="G61" s="695">
        <v>2019</v>
      </c>
      <c r="H61" s="695">
        <v>2020</v>
      </c>
      <c r="I61" s="695">
        <v>2021</v>
      </c>
    </row>
    <row r="62" spans="1:12" x14ac:dyDescent="0.2">
      <c r="B62" s="600" t="s">
        <v>717</v>
      </c>
      <c r="C62" s="600" t="s">
        <v>718</v>
      </c>
      <c r="D62" s="584"/>
      <c r="E62" s="588"/>
      <c r="F62" s="600">
        <v>11.72</v>
      </c>
      <c r="G62" s="600">
        <v>41.39</v>
      </c>
      <c r="H62" s="600">
        <v>36.6</v>
      </c>
      <c r="I62" s="600">
        <v>37.68</v>
      </c>
    </row>
    <row r="63" spans="1:12" x14ac:dyDescent="0.2">
      <c r="B63" s="600" t="s">
        <v>719</v>
      </c>
      <c r="C63" s="600"/>
      <c r="D63" s="584"/>
      <c r="E63" s="588"/>
      <c r="F63" s="600">
        <v>115</v>
      </c>
      <c r="G63" s="600">
        <v>418</v>
      </c>
      <c r="H63" s="600">
        <v>367</v>
      </c>
      <c r="I63" s="600">
        <v>392</v>
      </c>
    </row>
    <row r="64" spans="1:12" x14ac:dyDescent="0.2">
      <c r="B64" s="600" t="s">
        <v>59</v>
      </c>
      <c r="C64" s="600" t="s">
        <v>718</v>
      </c>
      <c r="D64" s="584"/>
      <c r="E64" s="588"/>
      <c r="F64" s="600">
        <v>8.66</v>
      </c>
      <c r="G64" s="600">
        <v>7.82</v>
      </c>
      <c r="H64" s="600">
        <v>9.8699999999999992</v>
      </c>
      <c r="I64" s="600">
        <v>9.8000000000000007</v>
      </c>
    </row>
    <row r="65" spans="2:9" ht="15" customHeight="1" x14ac:dyDescent="0.2">
      <c r="B65" s="600" t="s">
        <v>720</v>
      </c>
      <c r="C65" s="600" t="s">
        <v>718</v>
      </c>
      <c r="D65" s="584"/>
      <c r="E65" s="588"/>
      <c r="F65" s="600">
        <v>14.98</v>
      </c>
      <c r="G65" s="600"/>
      <c r="H65" s="600"/>
      <c r="I65" s="600"/>
    </row>
    <row r="66" spans="2:9" x14ac:dyDescent="0.2">
      <c r="B66" s="600" t="s">
        <v>721</v>
      </c>
      <c r="C66" s="600" t="s">
        <v>722</v>
      </c>
      <c r="D66" s="584"/>
      <c r="E66" s="588"/>
      <c r="F66" s="600">
        <v>18.02</v>
      </c>
      <c r="G66" s="600">
        <v>17.989999999999998</v>
      </c>
      <c r="H66" s="600">
        <v>18.96</v>
      </c>
      <c r="I66" s="600">
        <v>18.86</v>
      </c>
    </row>
    <row r="67" spans="2:9" x14ac:dyDescent="0.2">
      <c r="B67" s="600" t="s">
        <v>723</v>
      </c>
      <c r="C67" s="600"/>
      <c r="D67" s="584"/>
      <c r="E67" s="588"/>
      <c r="F67" s="600">
        <v>180</v>
      </c>
      <c r="G67" s="600"/>
      <c r="H67" s="600">
        <v>195</v>
      </c>
      <c r="I67" s="600">
        <v>200</v>
      </c>
    </row>
    <row r="68" spans="2:9" x14ac:dyDescent="0.2">
      <c r="B68" s="600" t="s">
        <v>724</v>
      </c>
      <c r="C68" s="600"/>
      <c r="D68" s="584"/>
      <c r="E68" s="588"/>
      <c r="F68" s="600">
        <v>9984</v>
      </c>
      <c r="G68" s="600">
        <v>10519</v>
      </c>
      <c r="H68" s="600">
        <v>10217</v>
      </c>
      <c r="I68" s="600">
        <v>10803</v>
      </c>
    </row>
    <row r="69" spans="2:9" x14ac:dyDescent="0.2">
      <c r="B69" s="600" t="s">
        <v>725</v>
      </c>
      <c r="C69" s="600"/>
      <c r="D69" s="584"/>
      <c r="E69" s="588"/>
      <c r="F69" s="600">
        <v>9809</v>
      </c>
      <c r="G69" s="600">
        <v>10097</v>
      </c>
      <c r="H69" s="600">
        <v>10022</v>
      </c>
      <c r="I69" s="600">
        <v>10403</v>
      </c>
    </row>
    <row r="70" spans="2:9" x14ac:dyDescent="0.2">
      <c r="B70" s="600" t="s">
        <v>726</v>
      </c>
      <c r="C70" s="600" t="s">
        <v>718</v>
      </c>
      <c r="D70" s="584"/>
      <c r="E70" s="588"/>
      <c r="F70" s="600">
        <v>14.98</v>
      </c>
      <c r="G70" s="600">
        <v>44.7</v>
      </c>
      <c r="H70" s="600">
        <v>38.81</v>
      </c>
      <c r="I70" s="600">
        <v>40.46</v>
      </c>
    </row>
    <row r="71" spans="2:9" x14ac:dyDescent="0.2">
      <c r="B71" s="600" t="s">
        <v>727</v>
      </c>
      <c r="C71" s="600" t="s">
        <v>728</v>
      </c>
      <c r="D71" s="584"/>
      <c r="E71" s="588"/>
      <c r="F71" s="600">
        <v>91.7</v>
      </c>
      <c r="G71" s="600">
        <v>89.1</v>
      </c>
      <c r="H71" s="600">
        <v>79.819999999999993</v>
      </c>
      <c r="I71" s="600">
        <v>288.37</v>
      </c>
    </row>
    <row r="72" spans="2:9" x14ac:dyDescent="0.2">
      <c r="B72" s="600" t="s">
        <v>56</v>
      </c>
      <c r="C72" s="601"/>
      <c r="D72" s="584"/>
      <c r="E72" s="588"/>
      <c r="F72" s="600">
        <v>9</v>
      </c>
      <c r="G72" s="600">
        <v>9</v>
      </c>
      <c r="H72" s="600">
        <v>8</v>
      </c>
      <c r="I72" s="600">
        <v>30</v>
      </c>
    </row>
    <row r="73" spans="2:9" x14ac:dyDescent="0.2">
      <c r="B73" s="696" t="s">
        <v>731</v>
      </c>
      <c r="C73" s="696"/>
      <c r="D73" s="696"/>
      <c r="E73" s="696"/>
      <c r="F73" s="696"/>
      <c r="G73" s="696"/>
      <c r="H73" s="696"/>
      <c r="I73" s="696"/>
    </row>
    <row r="76" spans="2:9" ht="15.75" x14ac:dyDescent="0.25">
      <c r="B76" s="697" t="s">
        <v>642</v>
      </c>
      <c r="C76" s="698"/>
      <c r="D76" s="698"/>
      <c r="E76" s="698"/>
      <c r="F76" s="698"/>
      <c r="G76" s="699"/>
    </row>
    <row r="77" spans="2:9" x14ac:dyDescent="0.2">
      <c r="B77" s="700" t="s">
        <v>252</v>
      </c>
      <c r="C77" s="701"/>
      <c r="D77" s="701"/>
      <c r="E77" s="701"/>
      <c r="F77" s="701"/>
      <c r="G77" s="702"/>
    </row>
    <row r="78" spans="2:9" ht="31.5" customHeight="1" x14ac:dyDescent="0.2">
      <c r="B78" s="393" t="s">
        <v>253</v>
      </c>
      <c r="C78" s="394"/>
      <c r="D78" s="394"/>
      <c r="E78" s="703"/>
      <c r="F78" s="703"/>
      <c r="G78" s="704"/>
    </row>
    <row r="79" spans="2:9" ht="33.75" x14ac:dyDescent="0.2">
      <c r="B79" s="78"/>
      <c r="C79" s="79" t="s">
        <v>254</v>
      </c>
      <c r="D79" s="79" t="s">
        <v>255</v>
      </c>
      <c r="E79" s="79" t="s">
        <v>256</v>
      </c>
      <c r="F79" s="79" t="s">
        <v>257</v>
      </c>
      <c r="G79" s="80" t="s">
        <v>258</v>
      </c>
    </row>
    <row r="80" spans="2:9" x14ac:dyDescent="0.2">
      <c r="B80" s="81"/>
      <c r="C80" s="82"/>
      <c r="D80" s="82"/>
      <c r="E80" s="82"/>
      <c r="F80" s="82"/>
      <c r="G80" s="83"/>
    </row>
    <row r="81" spans="2:7" x14ac:dyDescent="0.2">
      <c r="B81" s="84" t="s">
        <v>259</v>
      </c>
      <c r="C81" s="85"/>
      <c r="D81" s="86"/>
      <c r="E81" s="85"/>
      <c r="F81" s="85"/>
      <c r="G81" s="87"/>
    </row>
    <row r="82" spans="2:7" x14ac:dyDescent="0.2">
      <c r="B82" s="88" t="s">
        <v>260</v>
      </c>
      <c r="C82" s="705">
        <v>12.426194905843431</v>
      </c>
      <c r="D82" s="706">
        <v>4.9944232358470799</v>
      </c>
      <c r="E82" s="706">
        <v>17.420618141690511</v>
      </c>
      <c r="F82" s="706">
        <v>2.096364403396592</v>
      </c>
      <c r="G82" s="707">
        <v>19.480462581329903</v>
      </c>
    </row>
    <row r="83" spans="2:7" x14ac:dyDescent="0.2">
      <c r="B83" s="88" t="s">
        <v>261</v>
      </c>
      <c r="C83" s="708">
        <v>13.84888961234094</v>
      </c>
      <c r="D83" s="709">
        <v>4.2002762664967577</v>
      </c>
      <c r="E83" s="709">
        <v>18.049165878837698</v>
      </c>
      <c r="F83" s="709">
        <v>2.4104498239469194</v>
      </c>
      <c r="G83" s="710">
        <v>20.416109094069611</v>
      </c>
    </row>
    <row r="84" spans="2:7" x14ac:dyDescent="0.2">
      <c r="B84" s="88" t="s">
        <v>262</v>
      </c>
      <c r="C84" s="708">
        <v>15.790988472772256</v>
      </c>
      <c r="D84" s="709">
        <v>3.339238677412709</v>
      </c>
      <c r="E84" s="709">
        <v>19.130227150184965</v>
      </c>
      <c r="F84" s="709">
        <v>1.2140015762880694</v>
      </c>
      <c r="G84" s="710">
        <v>20.321004600557785</v>
      </c>
    </row>
    <row r="85" spans="2:7" x14ac:dyDescent="0.2">
      <c r="B85" s="88" t="s">
        <v>263</v>
      </c>
      <c r="C85" s="708">
        <v>6.3454628423380655</v>
      </c>
      <c r="D85" s="709">
        <v>4.362612851600602</v>
      </c>
      <c r="E85" s="709">
        <v>10.708075693938667</v>
      </c>
      <c r="F85" s="709">
        <v>4.4390666398209078</v>
      </c>
      <c r="G85" s="710">
        <v>15.099608472169848</v>
      </c>
    </row>
    <row r="86" spans="2:7" x14ac:dyDescent="0.2">
      <c r="B86" s="89" t="s">
        <v>264</v>
      </c>
      <c r="C86" s="711">
        <v>11.927642658323975</v>
      </c>
      <c r="D86" s="712">
        <v>5.8653167717874339</v>
      </c>
      <c r="E86" s="712">
        <v>17.792959430111409</v>
      </c>
      <c r="F86" s="712">
        <v>8.3071139737232897</v>
      </c>
      <c r="G86" s="713">
        <v>25.95226526191891</v>
      </c>
    </row>
    <row r="87" spans="2:7" x14ac:dyDescent="0.2">
      <c r="B87" s="385" t="s">
        <v>265</v>
      </c>
      <c r="C87" s="386"/>
      <c r="D87" s="386"/>
      <c r="E87" s="386"/>
      <c r="F87" s="386"/>
      <c r="G87" s="387"/>
    </row>
    <row r="88" spans="2:7" x14ac:dyDescent="0.2">
      <c r="B88" s="385" t="s">
        <v>266</v>
      </c>
      <c r="C88" s="714"/>
      <c r="D88" s="714"/>
      <c r="E88" s="714"/>
      <c r="F88" s="714"/>
      <c r="G88" s="715"/>
    </row>
    <row r="89" spans="2:7" x14ac:dyDescent="0.2">
      <c r="B89" s="385" t="s">
        <v>267</v>
      </c>
      <c r="C89" s="714"/>
      <c r="D89" s="714"/>
      <c r="E89" s="714"/>
      <c r="F89" s="714"/>
      <c r="G89" s="715"/>
    </row>
    <row r="90" spans="2:7" x14ac:dyDescent="0.2">
      <c r="B90" s="385" t="s">
        <v>268</v>
      </c>
      <c r="C90" s="714"/>
      <c r="D90" s="714"/>
      <c r="E90" s="714"/>
      <c r="F90" s="714"/>
      <c r="G90" s="715"/>
    </row>
    <row r="91" spans="2:7" x14ac:dyDescent="0.2">
      <c r="B91" s="385" t="s">
        <v>269</v>
      </c>
      <c r="C91" s="386"/>
      <c r="D91" s="386"/>
      <c r="E91" s="386"/>
      <c r="F91" s="386"/>
      <c r="G91" s="387"/>
    </row>
    <row r="92" spans="2:7" x14ac:dyDescent="0.2">
      <c r="B92" s="378" t="s">
        <v>270</v>
      </c>
      <c r="C92" s="379"/>
      <c r="D92" s="379"/>
      <c r="E92" s="388"/>
      <c r="F92" s="388"/>
      <c r="G92" s="389"/>
    </row>
    <row r="93" spans="2:7" x14ac:dyDescent="0.2">
      <c r="B93" s="716" t="s">
        <v>643</v>
      </c>
      <c r="C93" s="717"/>
      <c r="D93" s="717"/>
      <c r="E93" s="717"/>
      <c r="F93" s="717"/>
      <c r="G93" s="718"/>
    </row>
    <row r="95" spans="2:7" x14ac:dyDescent="0.2">
      <c r="B95" s="700" t="s">
        <v>271</v>
      </c>
      <c r="C95" s="701"/>
      <c r="D95" s="701"/>
      <c r="E95" s="701"/>
      <c r="F95" s="701"/>
      <c r="G95" s="702"/>
    </row>
    <row r="96" spans="2:7" ht="31.5" customHeight="1" x14ac:dyDescent="0.2">
      <c r="B96" s="371" t="s">
        <v>272</v>
      </c>
      <c r="C96" s="372"/>
      <c r="D96" s="372"/>
      <c r="E96" s="373"/>
      <c r="F96" s="373"/>
      <c r="G96" s="374"/>
    </row>
    <row r="97" spans="2:7" ht="33.75" x14ac:dyDescent="0.2">
      <c r="B97" s="90"/>
      <c r="C97" s="91" t="s">
        <v>254</v>
      </c>
      <c r="D97" s="91" t="s">
        <v>255</v>
      </c>
      <c r="E97" s="91" t="s">
        <v>256</v>
      </c>
      <c r="F97" s="91" t="s">
        <v>257</v>
      </c>
      <c r="G97" s="99" t="s">
        <v>258</v>
      </c>
    </row>
    <row r="98" spans="2:7" x14ac:dyDescent="0.2">
      <c r="B98" s="81"/>
      <c r="C98" s="82"/>
      <c r="D98" s="82"/>
      <c r="E98" s="82"/>
      <c r="F98" s="82"/>
      <c r="G98" s="83"/>
    </row>
    <row r="99" spans="2:7" x14ac:dyDescent="0.2">
      <c r="B99" s="84" t="s">
        <v>2</v>
      </c>
      <c r="C99" s="705">
        <v>12.426194905843431</v>
      </c>
      <c r="D99" s="706">
        <v>4.9944232358470799</v>
      </c>
      <c r="E99" s="706">
        <v>17.420618141690511</v>
      </c>
      <c r="F99" s="706">
        <v>2.096364403396592</v>
      </c>
      <c r="G99" s="707">
        <v>19.480462581329903</v>
      </c>
    </row>
    <row r="100" spans="2:7" x14ac:dyDescent="0.2">
      <c r="B100" s="92"/>
      <c r="C100" s="85"/>
      <c r="D100" s="85"/>
      <c r="E100" s="85"/>
      <c r="F100" s="85"/>
      <c r="G100" s="87"/>
    </row>
    <row r="101" spans="2:7" x14ac:dyDescent="0.2">
      <c r="B101" s="56" t="s">
        <v>3</v>
      </c>
      <c r="C101" s="85"/>
      <c r="D101" s="85"/>
      <c r="E101" s="85"/>
      <c r="F101" s="85"/>
      <c r="G101" s="87"/>
    </row>
    <row r="102" spans="2:7" x14ac:dyDescent="0.2">
      <c r="B102" s="61" t="s">
        <v>273</v>
      </c>
      <c r="C102" s="708">
        <v>14.55217611175749</v>
      </c>
      <c r="D102" s="709">
        <v>6.7291293498570894</v>
      </c>
      <c r="E102" s="709">
        <v>21.281305461614579</v>
      </c>
      <c r="F102" s="709">
        <v>2.5961311849077902</v>
      </c>
      <c r="G102" s="710">
        <v>23.822187585757888</v>
      </c>
    </row>
    <row r="103" spans="2:7" x14ac:dyDescent="0.2">
      <c r="B103" s="61" t="s">
        <v>216</v>
      </c>
      <c r="C103" s="708">
        <v>7.7837403293632406</v>
      </c>
      <c r="D103" s="709">
        <v>2.3526430352699208</v>
      </c>
      <c r="E103" s="709">
        <v>10.136383364633161</v>
      </c>
      <c r="F103" s="709">
        <v>1.8340988918827179</v>
      </c>
      <c r="G103" s="710">
        <v>11.951891127019053</v>
      </c>
    </row>
    <row r="104" spans="2:7" x14ac:dyDescent="0.2">
      <c r="B104" s="61" t="s">
        <v>217</v>
      </c>
      <c r="C104" s="708">
        <v>8.4717225000925964</v>
      </c>
      <c r="D104" s="709">
        <v>0</v>
      </c>
      <c r="E104" s="709">
        <v>8.4717225000925964</v>
      </c>
      <c r="F104" s="709">
        <v>0</v>
      </c>
      <c r="G104" s="710">
        <v>8.4717225000925964</v>
      </c>
    </row>
    <row r="105" spans="2:7" x14ac:dyDescent="0.2">
      <c r="B105" s="56" t="s">
        <v>218</v>
      </c>
      <c r="C105" s="93"/>
      <c r="D105" s="93"/>
      <c r="E105" s="85"/>
      <c r="F105" s="85"/>
      <c r="G105" s="87"/>
    </row>
    <row r="106" spans="2:7" x14ac:dyDescent="0.2">
      <c r="B106" s="61" t="s">
        <v>219</v>
      </c>
      <c r="C106" s="708">
        <v>27.289854541283148</v>
      </c>
      <c r="D106" s="709">
        <v>5.7598741767884576</v>
      </c>
      <c r="E106" s="709">
        <v>33.049728718071606</v>
      </c>
      <c r="F106" s="709">
        <v>4.2921220447051383</v>
      </c>
      <c r="G106" s="710">
        <v>37.19999729357437</v>
      </c>
    </row>
    <row r="107" spans="2:7" x14ac:dyDescent="0.2">
      <c r="B107" s="61" t="s">
        <v>220</v>
      </c>
      <c r="C107" s="708">
        <v>0.33240553214739066</v>
      </c>
      <c r="D107" s="709">
        <v>9.655238465316188</v>
      </c>
      <c r="E107" s="709">
        <v>9.9876439974635787</v>
      </c>
      <c r="F107" s="709">
        <v>1.0713002119094881</v>
      </c>
      <c r="G107" s="710">
        <v>11.048244444242073</v>
      </c>
    </row>
    <row r="108" spans="2:7" x14ac:dyDescent="0.2">
      <c r="B108" s="61" t="s">
        <v>221</v>
      </c>
      <c r="C108" s="708">
        <v>0</v>
      </c>
      <c r="D108" s="709">
        <v>3.0176761081253289</v>
      </c>
      <c r="E108" s="709">
        <v>3.0176761081253289</v>
      </c>
      <c r="F108" s="709">
        <v>1.1075264807175245</v>
      </c>
      <c r="G108" s="710">
        <v>4.1218604326427339</v>
      </c>
    </row>
    <row r="109" spans="2:7" x14ac:dyDescent="0.2">
      <c r="B109" s="61" t="s">
        <v>222</v>
      </c>
      <c r="C109" s="708">
        <v>0</v>
      </c>
      <c r="D109" s="709">
        <v>5.8928113955399795</v>
      </c>
      <c r="E109" s="709">
        <v>5.8928113955399795</v>
      </c>
      <c r="F109" s="709">
        <v>0</v>
      </c>
      <c r="G109" s="710">
        <v>5.8928113955399795</v>
      </c>
    </row>
    <row r="110" spans="2:7" x14ac:dyDescent="0.2">
      <c r="B110" s="61" t="s">
        <v>223</v>
      </c>
      <c r="C110" s="708">
        <v>1.3224999100170862</v>
      </c>
      <c r="D110" s="709">
        <v>0</v>
      </c>
      <c r="E110" s="709">
        <v>1.3224999100170862</v>
      </c>
      <c r="F110" s="709">
        <v>0</v>
      </c>
      <c r="G110" s="710">
        <v>1.3224999100170862</v>
      </c>
    </row>
    <row r="111" spans="2:7" x14ac:dyDescent="0.2">
      <c r="B111" s="61" t="s">
        <v>224</v>
      </c>
      <c r="C111" s="708">
        <v>2.0966214175632558</v>
      </c>
      <c r="D111" s="709">
        <v>4.7862906877317073</v>
      </c>
      <c r="E111" s="709">
        <v>6.8829121052949631</v>
      </c>
      <c r="F111" s="709">
        <v>0</v>
      </c>
      <c r="G111" s="710">
        <v>6.8829121052949631</v>
      </c>
    </row>
    <row r="112" spans="2:7" x14ac:dyDescent="0.2">
      <c r="B112" s="61" t="s">
        <v>225</v>
      </c>
      <c r="C112" s="708">
        <v>5.8528018649253681</v>
      </c>
      <c r="D112" s="709">
        <v>0</v>
      </c>
      <c r="E112" s="709">
        <v>5.8528018649253681</v>
      </c>
      <c r="F112" s="709">
        <v>2.8142070585172405</v>
      </c>
      <c r="G112" s="710">
        <v>8.6505379271221727</v>
      </c>
    </row>
    <row r="113" spans="2:7" x14ac:dyDescent="0.2">
      <c r="B113" s="61" t="s">
        <v>226</v>
      </c>
      <c r="C113" s="708">
        <v>15.884721462842549</v>
      </c>
      <c r="D113" s="709">
        <v>0</v>
      </c>
      <c r="E113" s="709">
        <v>15.884721462842549</v>
      </c>
      <c r="F113" s="709">
        <v>2.4588089300808633</v>
      </c>
      <c r="G113" s="710">
        <v>18.304472897938695</v>
      </c>
    </row>
    <row r="114" spans="2:7" x14ac:dyDescent="0.2">
      <c r="B114" s="61" t="s">
        <v>227</v>
      </c>
      <c r="C114" s="708">
        <v>7.4908861338992665</v>
      </c>
      <c r="D114" s="709">
        <v>0</v>
      </c>
      <c r="E114" s="709">
        <v>7.4908861338992665</v>
      </c>
      <c r="F114" s="709">
        <v>0</v>
      </c>
      <c r="G114" s="710">
        <v>7.4908861338992665</v>
      </c>
    </row>
    <row r="115" spans="2:7" x14ac:dyDescent="0.2">
      <c r="B115" s="275" t="s">
        <v>228</v>
      </c>
      <c r="C115" s="719">
        <v>9.5843272491207472</v>
      </c>
      <c r="D115" s="720">
        <v>1.1368683772161603E-13</v>
      </c>
      <c r="E115" s="720">
        <v>9.5843272491208609</v>
      </c>
      <c r="F115" s="720">
        <v>0</v>
      </c>
      <c r="G115" s="721">
        <v>9.5843272491208609</v>
      </c>
    </row>
    <row r="116" spans="2:7" x14ac:dyDescent="0.2">
      <c r="B116" s="716" t="s">
        <v>643</v>
      </c>
      <c r="C116" s="717"/>
      <c r="D116" s="717"/>
      <c r="E116" s="717"/>
      <c r="F116" s="717"/>
      <c r="G116" s="718"/>
    </row>
    <row r="118" spans="2:7" x14ac:dyDescent="0.2">
      <c r="B118" s="700" t="s">
        <v>301</v>
      </c>
      <c r="C118" s="701"/>
      <c r="D118" s="701"/>
      <c r="E118" s="701"/>
      <c r="F118" s="701"/>
      <c r="G118" s="702"/>
    </row>
    <row r="119" spans="2:7" ht="32.25" customHeight="1" x14ac:dyDescent="0.2">
      <c r="B119" s="371" t="s">
        <v>302</v>
      </c>
      <c r="C119" s="372"/>
      <c r="D119" s="372"/>
      <c r="E119" s="373"/>
      <c r="F119" s="373"/>
      <c r="G119" s="374"/>
    </row>
    <row r="120" spans="2:7" ht="33.75" x14ac:dyDescent="0.2">
      <c r="B120" s="94"/>
      <c r="C120" s="79" t="s">
        <v>254</v>
      </c>
      <c r="D120" s="79" t="s">
        <v>255</v>
      </c>
      <c r="E120" s="79" t="s">
        <v>256</v>
      </c>
      <c r="F120" s="79" t="s">
        <v>257</v>
      </c>
      <c r="G120" s="80" t="s">
        <v>258</v>
      </c>
    </row>
    <row r="121" spans="2:7" x14ac:dyDescent="0.2">
      <c r="B121" s="90"/>
      <c r="C121" s="82"/>
      <c r="D121" s="82"/>
      <c r="E121" s="82"/>
      <c r="F121" s="82"/>
      <c r="G121" s="83"/>
    </row>
    <row r="122" spans="2:7" x14ac:dyDescent="0.2">
      <c r="B122" s="84" t="s">
        <v>2</v>
      </c>
      <c r="C122" s="705">
        <v>12.426194905843431</v>
      </c>
      <c r="D122" s="706">
        <v>4.9944232358470799</v>
      </c>
      <c r="E122" s="706">
        <v>17.420618141690511</v>
      </c>
      <c r="F122" s="706">
        <v>2.096364403396592</v>
      </c>
      <c r="G122" s="707">
        <v>19.480462581329903</v>
      </c>
    </row>
    <row r="123" spans="2:7" x14ac:dyDescent="0.2">
      <c r="B123" s="95"/>
      <c r="C123" s="85"/>
      <c r="D123" s="85"/>
      <c r="E123" s="85"/>
      <c r="F123" s="85"/>
      <c r="G123" s="87"/>
    </row>
    <row r="124" spans="2:7" x14ac:dyDescent="0.2">
      <c r="B124" s="84" t="s">
        <v>303</v>
      </c>
      <c r="C124" s="93"/>
      <c r="D124" s="93"/>
      <c r="E124" s="85"/>
      <c r="F124" s="85"/>
      <c r="G124" s="87"/>
    </row>
    <row r="125" spans="2:7" x14ac:dyDescent="0.2">
      <c r="B125" s="96" t="s">
        <v>90</v>
      </c>
      <c r="C125" s="708">
        <v>15.772632525210724</v>
      </c>
      <c r="D125" s="709">
        <v>6.4181595075327778</v>
      </c>
      <c r="E125" s="709">
        <v>22.190792032743502</v>
      </c>
      <c r="F125" s="709">
        <v>0.82532347517928883</v>
      </c>
      <c r="G125" s="710">
        <v>22.99780092632534</v>
      </c>
    </row>
    <row r="126" spans="2:7" x14ac:dyDescent="0.2">
      <c r="B126" s="96" t="s">
        <v>91</v>
      </c>
      <c r="C126" s="708">
        <v>8.8292777654986594</v>
      </c>
      <c r="D126" s="709">
        <v>3.4526062564692666</v>
      </c>
      <c r="E126" s="709">
        <v>12.281884021967926</v>
      </c>
      <c r="F126" s="709">
        <v>3.4755040694733452</v>
      </c>
      <c r="G126" s="710">
        <v>15.714702353542179</v>
      </c>
    </row>
    <row r="127" spans="2:7" x14ac:dyDescent="0.2">
      <c r="B127" s="84" t="s">
        <v>304</v>
      </c>
      <c r="C127" s="85"/>
      <c r="D127" s="85"/>
      <c r="E127" s="85"/>
      <c r="F127" s="85"/>
      <c r="G127" s="87"/>
    </row>
    <row r="128" spans="2:7" x14ac:dyDescent="0.2">
      <c r="B128" s="97" t="s">
        <v>305</v>
      </c>
      <c r="C128" s="708">
        <v>9.7603202903935653</v>
      </c>
      <c r="D128" s="709">
        <v>0.88225219716855463</v>
      </c>
      <c r="E128" s="709">
        <v>10.64257248756212</v>
      </c>
      <c r="F128" s="709">
        <v>10.816924738528087</v>
      </c>
      <c r="G128" s="710">
        <v>21.344377320467856</v>
      </c>
    </row>
    <row r="129" spans="2:7" x14ac:dyDescent="0.2">
      <c r="B129" s="97" t="s">
        <v>306</v>
      </c>
      <c r="C129" s="708">
        <v>11.976451834362138</v>
      </c>
      <c r="D129" s="709">
        <v>4.5575429206139688</v>
      </c>
      <c r="E129" s="709">
        <v>16.533994754976106</v>
      </c>
      <c r="F129" s="709">
        <v>0.2797792802374488</v>
      </c>
      <c r="G129" s="710">
        <v>16.809148166061505</v>
      </c>
    </row>
    <row r="130" spans="2:7" x14ac:dyDescent="0.2">
      <c r="B130" s="97" t="s">
        <v>307</v>
      </c>
      <c r="C130" s="708">
        <v>17.244913969819663</v>
      </c>
      <c r="D130" s="709">
        <v>11.11507051209469</v>
      </c>
      <c r="E130" s="709">
        <v>28.359984481914353</v>
      </c>
      <c r="F130" s="709">
        <v>2.0883402119351331</v>
      </c>
      <c r="G130" s="710">
        <v>30.389099397845939</v>
      </c>
    </row>
    <row r="131" spans="2:7" x14ac:dyDescent="0.2">
      <c r="B131" s="84" t="s">
        <v>308</v>
      </c>
      <c r="C131" s="85"/>
      <c r="D131" s="85"/>
      <c r="E131" s="85"/>
      <c r="F131" s="85"/>
      <c r="G131" s="87"/>
    </row>
    <row r="132" spans="2:7" x14ac:dyDescent="0.2">
      <c r="B132" s="88">
        <v>1</v>
      </c>
      <c r="C132" s="708">
        <v>13.487140004997059</v>
      </c>
      <c r="D132" s="709">
        <v>1.7125766697018889</v>
      </c>
      <c r="E132" s="709">
        <v>15.199716674698948</v>
      </c>
      <c r="F132" s="709">
        <v>0.79765765390379784</v>
      </c>
      <c r="G132" s="710">
        <v>15.985250158259987</v>
      </c>
    </row>
    <row r="133" spans="2:7" x14ac:dyDescent="0.2">
      <c r="B133" s="88" t="s">
        <v>309</v>
      </c>
      <c r="C133" s="708">
        <v>8.88316910449646</v>
      </c>
      <c r="D133" s="709">
        <v>3.1158014039997397</v>
      </c>
      <c r="E133" s="709">
        <v>11.9989705084962</v>
      </c>
      <c r="F133" s="709">
        <v>3.0229463610510265</v>
      </c>
      <c r="G133" s="710">
        <v>14.985644625312148</v>
      </c>
    </row>
    <row r="134" spans="2:7" x14ac:dyDescent="0.2">
      <c r="B134" s="88" t="s">
        <v>310</v>
      </c>
      <c r="C134" s="708">
        <v>10.418278121325557</v>
      </c>
      <c r="D134" s="709">
        <v>12.695499716113432</v>
      </c>
      <c r="E134" s="709">
        <v>23.113777837438988</v>
      </c>
      <c r="F134" s="709">
        <v>1.660868414473839</v>
      </c>
      <c r="G134" s="710">
        <v>24.736257308363292</v>
      </c>
    </row>
    <row r="135" spans="2:7" x14ac:dyDescent="0.2">
      <c r="B135" s="88" t="s">
        <v>311</v>
      </c>
      <c r="C135" s="708">
        <v>43.322947549590367</v>
      </c>
      <c r="D135" s="709">
        <v>11.747317959507086</v>
      </c>
      <c r="E135" s="709">
        <v>55.070265509097453</v>
      </c>
      <c r="F135" s="709">
        <v>3.4466115951257734</v>
      </c>
      <c r="G135" s="710">
        <v>58.327071288572824</v>
      </c>
    </row>
    <row r="136" spans="2:7" x14ac:dyDescent="0.2">
      <c r="B136" s="84" t="s">
        <v>312</v>
      </c>
      <c r="C136" s="85"/>
      <c r="D136" s="85"/>
      <c r="E136" s="85"/>
      <c r="F136" s="85"/>
      <c r="G136" s="87"/>
    </row>
    <row r="137" spans="2:7" x14ac:dyDescent="0.2">
      <c r="B137" s="88" t="s">
        <v>313</v>
      </c>
      <c r="C137" s="708">
        <v>11.964939965887652</v>
      </c>
      <c r="D137" s="709">
        <v>5.4967844239218948</v>
      </c>
      <c r="E137" s="709">
        <v>17.461724389809547</v>
      </c>
      <c r="F137" s="709">
        <v>9.4579008813419705</v>
      </c>
      <c r="G137" s="710">
        <v>26.754474012655464</v>
      </c>
    </row>
    <row r="138" spans="2:7" x14ac:dyDescent="0.2">
      <c r="B138" s="88" t="s">
        <v>314</v>
      </c>
      <c r="C138" s="708">
        <v>5.5735820609513667</v>
      </c>
      <c r="D138" s="709">
        <v>4.3128488409474812</v>
      </c>
      <c r="E138" s="709">
        <v>9.8864309018988479</v>
      </c>
      <c r="F138" s="709">
        <v>2.2933276552178086</v>
      </c>
      <c r="G138" s="710">
        <v>12.157085731717984</v>
      </c>
    </row>
    <row r="139" spans="2:7" x14ac:dyDescent="0.2">
      <c r="B139" s="88" t="s">
        <v>315</v>
      </c>
      <c r="C139" s="708">
        <v>4.1607410643858884</v>
      </c>
      <c r="D139" s="709">
        <v>2.3090159092045042</v>
      </c>
      <c r="E139" s="709">
        <v>6.4697569735903926</v>
      </c>
      <c r="F139" s="709">
        <v>0</v>
      </c>
      <c r="G139" s="710">
        <v>6.4697569735903926</v>
      </c>
    </row>
    <row r="140" spans="2:7" x14ac:dyDescent="0.2">
      <c r="B140" s="89" t="s">
        <v>316</v>
      </c>
      <c r="C140" s="711">
        <v>18.048059089382605</v>
      </c>
      <c r="D140" s="712">
        <v>9.6916966274607148</v>
      </c>
      <c r="E140" s="712">
        <v>27.73975571684332</v>
      </c>
      <c r="F140" s="712">
        <v>0.50248792633567518</v>
      </c>
      <c r="G140" s="713">
        <v>28.228304750851862</v>
      </c>
    </row>
    <row r="141" spans="2:7" x14ac:dyDescent="0.2">
      <c r="B141" s="382" t="s">
        <v>265</v>
      </c>
      <c r="C141" s="383"/>
      <c r="D141" s="383"/>
      <c r="E141" s="383"/>
      <c r="F141" s="383"/>
      <c r="G141" s="384"/>
    </row>
    <row r="142" spans="2:7" x14ac:dyDescent="0.2">
      <c r="B142" s="385" t="s">
        <v>266</v>
      </c>
      <c r="C142" s="714"/>
      <c r="D142" s="714"/>
      <c r="E142" s="714"/>
      <c r="F142" s="714"/>
      <c r="G142" s="715"/>
    </row>
    <row r="143" spans="2:7" x14ac:dyDescent="0.2">
      <c r="B143" s="385" t="s">
        <v>267</v>
      </c>
      <c r="C143" s="714"/>
      <c r="D143" s="714"/>
      <c r="E143" s="714"/>
      <c r="F143" s="714"/>
      <c r="G143" s="715"/>
    </row>
    <row r="144" spans="2:7" x14ac:dyDescent="0.2">
      <c r="B144" s="385" t="s">
        <v>268</v>
      </c>
      <c r="C144" s="714"/>
      <c r="D144" s="714"/>
      <c r="E144" s="714"/>
      <c r="F144" s="714"/>
      <c r="G144" s="715"/>
    </row>
    <row r="145" spans="2:7" x14ac:dyDescent="0.2">
      <c r="B145" s="385" t="s">
        <v>269</v>
      </c>
      <c r="C145" s="386"/>
      <c r="D145" s="386"/>
      <c r="E145" s="386"/>
      <c r="F145" s="386"/>
      <c r="G145" s="387"/>
    </row>
    <row r="146" spans="2:7" x14ac:dyDescent="0.2">
      <c r="B146" s="375" t="s">
        <v>270</v>
      </c>
      <c r="C146" s="376"/>
      <c r="D146" s="376"/>
      <c r="E146" s="376"/>
      <c r="F146" s="376"/>
      <c r="G146" s="377"/>
    </row>
    <row r="147" spans="2:7" x14ac:dyDescent="0.2">
      <c r="B147" s="378" t="s">
        <v>317</v>
      </c>
      <c r="C147" s="379"/>
      <c r="D147" s="379"/>
      <c r="E147" s="380"/>
      <c r="F147" s="380"/>
      <c r="G147" s="381"/>
    </row>
    <row r="148" spans="2:7" x14ac:dyDescent="0.2">
      <c r="B148" s="716" t="s">
        <v>643</v>
      </c>
      <c r="C148" s="717"/>
      <c r="D148" s="717"/>
      <c r="E148" s="717"/>
      <c r="F148" s="717"/>
      <c r="G148" s="718"/>
    </row>
  </sheetData>
  <mergeCells count="25">
    <mergeCell ref="C3:I3"/>
    <mergeCell ref="C2:I2"/>
    <mergeCell ref="B76:G76"/>
    <mergeCell ref="B77:G77"/>
    <mergeCell ref="B60:I60"/>
    <mergeCell ref="B36:K36"/>
    <mergeCell ref="B6:D6"/>
    <mergeCell ref="B78:G78"/>
    <mergeCell ref="B87:G87"/>
    <mergeCell ref="B88:G88"/>
    <mergeCell ref="B89:G89"/>
    <mergeCell ref="B90:G90"/>
    <mergeCell ref="B91:G91"/>
    <mergeCell ref="B92:G92"/>
    <mergeCell ref="B95:G95"/>
    <mergeCell ref="B96:G96"/>
    <mergeCell ref="B118:G118"/>
    <mergeCell ref="B119:G119"/>
    <mergeCell ref="B146:G146"/>
    <mergeCell ref="B147:G147"/>
    <mergeCell ref="B141:G141"/>
    <mergeCell ref="B142:G142"/>
    <mergeCell ref="B143:G143"/>
    <mergeCell ref="B144:G144"/>
    <mergeCell ref="B145:G145"/>
  </mergeCells>
  <hyperlinks>
    <hyperlink ref="C53" r:id="rId1" display="https://statistics-suriname.org/wp-content/uploads/2023/03/DEMOGRAFISCHE-DATA_DEMOGRAPHIC-DATA-2018-2021-februari-2023-1.pdf" xr:uid="{F660D1FC-932D-4127-AA9B-855683FA073D}"/>
    <hyperlink ref="C56" r:id="rId2" xr:uid="{73FB3E7B-2C4F-4D70-A2AC-0E097B7435A1}"/>
    <hyperlink ref="C58" r:id="rId3" xr:uid="{207A157B-1FF5-4902-928E-CCFDE1330A57}"/>
    <hyperlink ref="C33" r:id="rId4" xr:uid="{10C36354-3C35-4411-A091-1CC43EEB01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47"/>
  <sheetViews>
    <sheetView zoomScaleNormal="100" workbookViewId="0">
      <selection activeCell="F11" sqref="F11"/>
    </sheetView>
  </sheetViews>
  <sheetFormatPr defaultRowHeight="12.75" x14ac:dyDescent="0.2"/>
  <cols>
    <col min="1" max="1" width="9.33203125" style="268"/>
    <col min="2" max="2" width="48.1640625" style="268" customWidth="1"/>
    <col min="3" max="3" width="15.6640625" style="268" customWidth="1"/>
    <col min="4" max="4" width="14.5" style="268" customWidth="1"/>
    <col min="5" max="5" width="15.5" style="268" customWidth="1"/>
    <col min="6" max="6" width="11.1640625" style="268" bestFit="1" customWidth="1"/>
    <col min="7" max="7" width="11.83203125" style="268" customWidth="1"/>
    <col min="8" max="16384" width="9.33203125" style="268"/>
  </cols>
  <sheetData>
    <row r="2" spans="2:5" ht="12.75" customHeight="1" x14ac:dyDescent="0.2">
      <c r="B2" s="728" t="s">
        <v>11</v>
      </c>
      <c r="C2" s="729"/>
      <c r="D2" s="729"/>
      <c r="E2" s="730"/>
    </row>
    <row r="3" spans="2:5" ht="48" customHeight="1" x14ac:dyDescent="0.2">
      <c r="B3" s="731" t="s">
        <v>277</v>
      </c>
      <c r="C3" s="732"/>
      <c r="D3" s="732"/>
      <c r="E3" s="733"/>
    </row>
    <row r="5" spans="2:5" ht="28.5" customHeight="1" x14ac:dyDescent="0.2">
      <c r="B5" s="728" t="s">
        <v>60</v>
      </c>
      <c r="C5" s="729"/>
      <c r="D5" s="730"/>
    </row>
    <row r="6" spans="2:5" ht="42.75" customHeight="1" x14ac:dyDescent="0.2">
      <c r="B6" s="734" t="s">
        <v>54</v>
      </c>
      <c r="C6" s="735" t="s">
        <v>61</v>
      </c>
      <c r="D6" s="735" t="s">
        <v>646</v>
      </c>
    </row>
    <row r="7" spans="2:5" ht="18" customHeight="1" x14ac:dyDescent="0.2">
      <c r="B7" s="654">
        <v>2000</v>
      </c>
      <c r="C7" s="276">
        <v>27.2</v>
      </c>
      <c r="D7" s="277">
        <v>20.2</v>
      </c>
    </row>
    <row r="8" spans="2:5" ht="18" customHeight="1" x14ac:dyDescent="0.2">
      <c r="B8" s="654">
        <v>2001</v>
      </c>
      <c r="C8" s="276">
        <v>21.7</v>
      </c>
      <c r="D8" s="277">
        <v>15.9</v>
      </c>
    </row>
    <row r="9" spans="2:5" ht="18" customHeight="1" x14ac:dyDescent="0.2">
      <c r="B9" s="654">
        <v>2002</v>
      </c>
      <c r="C9" s="276">
        <v>22.6</v>
      </c>
      <c r="D9" s="277">
        <v>21.1</v>
      </c>
    </row>
    <row r="10" spans="2:5" ht="18" customHeight="1" x14ac:dyDescent="0.2">
      <c r="B10" s="654">
        <v>2003</v>
      </c>
      <c r="C10" s="276">
        <v>23.9</v>
      </c>
      <c r="D10" s="277">
        <v>19.899999999999999</v>
      </c>
    </row>
    <row r="11" spans="2:5" ht="18" customHeight="1" x14ac:dyDescent="0.2">
      <c r="B11" s="654">
        <v>2004</v>
      </c>
      <c r="C11" s="276">
        <v>24.5</v>
      </c>
      <c r="D11" s="277">
        <v>19.2</v>
      </c>
    </row>
    <row r="12" spans="2:5" ht="18" customHeight="1" x14ac:dyDescent="0.2">
      <c r="B12" s="654">
        <v>2005</v>
      </c>
      <c r="C12" s="276">
        <v>24.7</v>
      </c>
      <c r="D12" s="277">
        <v>20.2</v>
      </c>
    </row>
    <row r="13" spans="2:5" ht="18" customHeight="1" x14ac:dyDescent="0.2">
      <c r="B13" s="654">
        <v>2006</v>
      </c>
      <c r="C13" s="276">
        <v>24.9</v>
      </c>
      <c r="D13" s="277">
        <v>19.100000000000001</v>
      </c>
    </row>
    <row r="14" spans="2:5" ht="18" customHeight="1" x14ac:dyDescent="0.2">
      <c r="B14" s="654">
        <v>2007</v>
      </c>
      <c r="C14" s="276">
        <v>23</v>
      </c>
      <c r="D14" s="277">
        <v>19.8</v>
      </c>
    </row>
    <row r="15" spans="2:5" ht="18" customHeight="1" x14ac:dyDescent="0.2">
      <c r="B15" s="654">
        <v>2008</v>
      </c>
      <c r="C15" s="276">
        <v>22.3</v>
      </c>
      <c r="D15" s="277">
        <v>17.899999999999999</v>
      </c>
    </row>
    <row r="16" spans="2:5" ht="18" customHeight="1" x14ac:dyDescent="0.2">
      <c r="B16" s="654">
        <v>2009</v>
      </c>
      <c r="C16" s="276">
        <v>23.3</v>
      </c>
      <c r="D16" s="277">
        <v>19.100000000000001</v>
      </c>
    </row>
    <row r="17" spans="2:4" ht="18" customHeight="1" x14ac:dyDescent="0.2">
      <c r="B17" s="654">
        <v>2010</v>
      </c>
      <c r="C17" s="276">
        <v>24</v>
      </c>
      <c r="D17" s="277">
        <v>20.399999999999999</v>
      </c>
    </row>
    <row r="18" spans="2:4" ht="18" customHeight="1" x14ac:dyDescent="0.2">
      <c r="B18" s="654">
        <v>2011</v>
      </c>
      <c r="C18" s="276">
        <v>17.5</v>
      </c>
      <c r="D18" s="277">
        <v>15.1</v>
      </c>
    </row>
    <row r="19" spans="2:4" ht="18" customHeight="1" x14ac:dyDescent="0.2">
      <c r="B19" s="654">
        <v>2012</v>
      </c>
      <c r="C19" s="276">
        <v>16.8</v>
      </c>
      <c r="D19" s="277">
        <v>14.6</v>
      </c>
    </row>
    <row r="20" spans="2:4" ht="18" customHeight="1" x14ac:dyDescent="0.2">
      <c r="B20" s="654">
        <v>2013</v>
      </c>
      <c r="C20" s="276">
        <v>20.3</v>
      </c>
      <c r="D20" s="736">
        <v>16.8</v>
      </c>
    </row>
    <row r="21" spans="2:4" ht="18" customHeight="1" x14ac:dyDescent="0.2">
      <c r="B21" s="654">
        <v>2014</v>
      </c>
      <c r="C21" s="276">
        <v>18.899999999999999</v>
      </c>
      <c r="D21" s="736">
        <v>15.7</v>
      </c>
    </row>
    <row r="22" spans="2:4" ht="18" customHeight="1" x14ac:dyDescent="0.2">
      <c r="B22" s="654">
        <v>2015</v>
      </c>
      <c r="C22" s="276">
        <v>16.899999999999999</v>
      </c>
      <c r="D22" s="277">
        <v>14.7</v>
      </c>
    </row>
    <row r="23" spans="2:4" ht="18" customHeight="1" x14ac:dyDescent="0.2">
      <c r="B23" s="654">
        <v>2016</v>
      </c>
      <c r="C23" s="276">
        <v>19.3</v>
      </c>
      <c r="D23" s="277">
        <v>17.2</v>
      </c>
    </row>
    <row r="24" spans="2:4" ht="18" customHeight="1" x14ac:dyDescent="0.2">
      <c r="B24" s="654">
        <v>2017</v>
      </c>
      <c r="C24" s="277">
        <v>22.3</v>
      </c>
      <c r="D24" s="277">
        <v>20.3</v>
      </c>
    </row>
    <row r="25" spans="2:4" ht="18" customHeight="1" x14ac:dyDescent="0.2">
      <c r="B25" s="654">
        <v>2018</v>
      </c>
      <c r="C25" s="276">
        <v>22.7</v>
      </c>
      <c r="D25" s="277">
        <v>19.399999999999999</v>
      </c>
    </row>
    <row r="26" spans="2:4" ht="18" customHeight="1" x14ac:dyDescent="0.2">
      <c r="B26" s="654">
        <v>2019</v>
      </c>
      <c r="C26" s="276">
        <v>24.9</v>
      </c>
      <c r="D26" s="277">
        <v>20.9</v>
      </c>
    </row>
    <row r="27" spans="2:4" ht="18" customHeight="1" x14ac:dyDescent="0.2">
      <c r="B27" s="654">
        <v>2020</v>
      </c>
      <c r="C27" s="276">
        <v>17.7</v>
      </c>
      <c r="D27" s="277">
        <v>18.552672274999999</v>
      </c>
    </row>
    <row r="28" spans="2:4" ht="18" customHeight="1" x14ac:dyDescent="0.2">
      <c r="B28" s="654">
        <v>2021</v>
      </c>
      <c r="C28" s="276">
        <v>17.2</v>
      </c>
      <c r="D28" s="276">
        <v>18.487388184</v>
      </c>
    </row>
    <row r="29" spans="2:4" ht="18" customHeight="1" x14ac:dyDescent="0.2">
      <c r="B29" s="654">
        <v>2022</v>
      </c>
      <c r="C29" s="276">
        <v>16.600000000000001</v>
      </c>
      <c r="D29" s="276">
        <v>18.411527804999999</v>
      </c>
    </row>
    <row r="30" spans="2:4" x14ac:dyDescent="0.2">
      <c r="B30" s="593" t="s">
        <v>640</v>
      </c>
      <c r="C30" s="593"/>
      <c r="D30" s="737"/>
    </row>
    <row r="31" spans="2:4" x14ac:dyDescent="0.2">
      <c r="B31" s="679" t="s">
        <v>760</v>
      </c>
      <c r="D31" s="737"/>
    </row>
    <row r="32" spans="2:4" x14ac:dyDescent="0.2">
      <c r="B32" s="679" t="s">
        <v>761</v>
      </c>
      <c r="C32" s="680" t="s">
        <v>756</v>
      </c>
    </row>
    <row r="33" spans="2:9" x14ac:dyDescent="0.2">
      <c r="C33" s="679"/>
      <c r="D33" s="680"/>
    </row>
    <row r="34" spans="2:9" x14ac:dyDescent="0.2">
      <c r="C34" s="679"/>
      <c r="D34" s="680"/>
    </row>
    <row r="35" spans="2:9" ht="15.75" customHeight="1" x14ac:dyDescent="0.2">
      <c r="B35" s="578" t="s">
        <v>733</v>
      </c>
      <c r="C35" s="579"/>
      <c r="D35" s="579"/>
      <c r="E35" s="579"/>
      <c r="F35" s="579"/>
      <c r="G35" s="579"/>
      <c r="H35" s="579"/>
      <c r="I35" s="580"/>
    </row>
    <row r="36" spans="2:9" x14ac:dyDescent="0.2">
      <c r="B36" s="738" t="s">
        <v>135</v>
      </c>
      <c r="C36" s="739">
        <v>2015</v>
      </c>
      <c r="D36" s="740">
        <v>2016</v>
      </c>
      <c r="E36" s="740">
        <v>2017</v>
      </c>
      <c r="F36" s="739">
        <v>2018</v>
      </c>
      <c r="G36" s="740">
        <v>2019</v>
      </c>
      <c r="H36" s="739">
        <v>2020</v>
      </c>
      <c r="I36" s="741">
        <v>2021</v>
      </c>
    </row>
    <row r="37" spans="2:9" ht="12.75" customHeight="1" x14ac:dyDescent="0.2">
      <c r="B37" s="278" t="s">
        <v>655</v>
      </c>
      <c r="C37" s="742">
        <f>SUM(C38:C39)</f>
        <v>567575.88725599856</v>
      </c>
      <c r="D37" s="742">
        <f t="shared" ref="D37:G37" si="0">SUM(D38:D39)</f>
        <v>575600.3256003256</v>
      </c>
      <c r="E37" s="742">
        <f t="shared" si="0"/>
        <v>583355.24401978112</v>
      </c>
      <c r="F37" s="742">
        <f t="shared" si="0"/>
        <v>590072.09706238832</v>
      </c>
      <c r="G37" s="742">
        <f t="shared" si="0"/>
        <v>597587.62200532388</v>
      </c>
      <c r="H37" s="743"/>
      <c r="I37" s="270"/>
    </row>
    <row r="38" spans="2:9" ht="12.75" customHeight="1" x14ac:dyDescent="0.2">
      <c r="B38" s="278" t="s">
        <v>656</v>
      </c>
      <c r="C38" s="742">
        <f>C41/C42*1000</f>
        <v>284265.73426573427</v>
      </c>
      <c r="D38" s="742">
        <f t="shared" ref="D38:G38" si="1">D41/D42*1000</f>
        <v>288278.38827838824</v>
      </c>
      <c r="E38" s="742">
        <f t="shared" si="1"/>
        <v>292350.74626865669</v>
      </c>
      <c r="F38" s="742">
        <f t="shared" si="1"/>
        <v>296036.03603603604</v>
      </c>
      <c r="G38" s="742">
        <f t="shared" si="1"/>
        <v>299489.79591836734</v>
      </c>
      <c r="H38" s="743"/>
      <c r="I38" s="270"/>
    </row>
    <row r="39" spans="2:9" ht="12.75" customHeight="1" x14ac:dyDescent="0.2">
      <c r="B39" s="278" t="s">
        <v>657</v>
      </c>
      <c r="C39" s="742">
        <f>C43/C44*1000</f>
        <v>283310.15299026424</v>
      </c>
      <c r="D39" s="742">
        <f t="shared" ref="D39:G39" si="2">D43/D44*1000</f>
        <v>287321.93732193735</v>
      </c>
      <c r="E39" s="742">
        <f t="shared" si="2"/>
        <v>291004.49775112444</v>
      </c>
      <c r="F39" s="742">
        <f t="shared" si="2"/>
        <v>294036.06102635228</v>
      </c>
      <c r="G39" s="742">
        <f t="shared" si="2"/>
        <v>298097.82608695648</v>
      </c>
      <c r="H39" s="743"/>
      <c r="I39" s="270"/>
    </row>
    <row r="40" spans="2:9" ht="12.75" customHeight="1" x14ac:dyDescent="0.2">
      <c r="B40" s="278" t="s">
        <v>654</v>
      </c>
      <c r="C40" s="742">
        <v>3663</v>
      </c>
      <c r="D40" s="742">
        <v>3591</v>
      </c>
      <c r="E40" s="742">
        <v>3508</v>
      </c>
      <c r="F40" s="742">
        <v>3763</v>
      </c>
      <c r="G40" s="742">
        <v>3955</v>
      </c>
      <c r="H40" s="744">
        <v>3971</v>
      </c>
      <c r="I40" s="745">
        <v>5535</v>
      </c>
    </row>
    <row r="41" spans="2:9" ht="12.75" customHeight="1" x14ac:dyDescent="0.2">
      <c r="B41" s="278" t="s">
        <v>653</v>
      </c>
      <c r="C41" s="742">
        <v>1626</v>
      </c>
      <c r="D41" s="742">
        <v>1574</v>
      </c>
      <c r="E41" s="742">
        <v>1567</v>
      </c>
      <c r="F41" s="742">
        <v>1643</v>
      </c>
      <c r="G41" s="742">
        <v>1761</v>
      </c>
      <c r="H41" s="744">
        <v>1697</v>
      </c>
      <c r="I41" s="745">
        <v>2462</v>
      </c>
    </row>
    <row r="42" spans="2:9" ht="12.75" customHeight="1" x14ac:dyDescent="0.2">
      <c r="B42" s="278" t="s">
        <v>658</v>
      </c>
      <c r="C42" s="742">
        <v>5.72</v>
      </c>
      <c r="D42" s="742">
        <v>5.46</v>
      </c>
      <c r="E42" s="742">
        <v>5.36</v>
      </c>
      <c r="F42" s="742">
        <v>5.55</v>
      </c>
      <c r="G42" s="742">
        <v>5.88</v>
      </c>
      <c r="H42" s="746">
        <v>5.56</v>
      </c>
      <c r="I42" s="747">
        <v>7.97</v>
      </c>
    </row>
    <row r="43" spans="2:9" ht="12.75" customHeight="1" x14ac:dyDescent="0.2">
      <c r="B43" s="278" t="s">
        <v>562</v>
      </c>
      <c r="C43" s="742">
        <v>2037</v>
      </c>
      <c r="D43" s="742">
        <v>2017</v>
      </c>
      <c r="E43" s="742">
        <v>1941</v>
      </c>
      <c r="F43" s="742">
        <v>2120</v>
      </c>
      <c r="G43" s="742">
        <v>2194</v>
      </c>
      <c r="H43" s="744">
        <v>2274</v>
      </c>
      <c r="I43" s="745">
        <v>3073</v>
      </c>
    </row>
    <row r="44" spans="2:9" ht="12.75" customHeight="1" x14ac:dyDescent="0.2">
      <c r="B44" s="278" t="s">
        <v>659</v>
      </c>
      <c r="C44" s="742">
        <v>7.19</v>
      </c>
      <c r="D44" s="742">
        <v>7.02</v>
      </c>
      <c r="E44" s="742">
        <v>6.67</v>
      </c>
      <c r="F44" s="742">
        <v>7.21</v>
      </c>
      <c r="G44" s="742">
        <v>7.36</v>
      </c>
      <c r="H44" s="746">
        <v>7.5</v>
      </c>
      <c r="I44" s="747">
        <v>10</v>
      </c>
    </row>
    <row r="45" spans="2:9" ht="12.75" customHeight="1" x14ac:dyDescent="0.2">
      <c r="B45" s="278" t="s">
        <v>650</v>
      </c>
      <c r="C45" s="742">
        <v>7</v>
      </c>
      <c r="D45" s="742">
        <v>7</v>
      </c>
      <c r="E45" s="742">
        <v>5</v>
      </c>
      <c r="F45" s="742">
        <v>6</v>
      </c>
      <c r="G45" s="742" t="s">
        <v>571</v>
      </c>
      <c r="H45" s="746" t="s">
        <v>571</v>
      </c>
      <c r="I45" s="747" t="s">
        <v>571</v>
      </c>
    </row>
    <row r="46" spans="2:9" ht="12.75" customHeight="1" x14ac:dyDescent="0.2">
      <c r="B46" s="278" t="s">
        <v>644</v>
      </c>
      <c r="C46" s="742">
        <v>68.98</v>
      </c>
      <c r="D46" s="742">
        <v>70.64</v>
      </c>
      <c r="E46" s="742">
        <v>51.1</v>
      </c>
      <c r="F46" s="742">
        <v>61.17</v>
      </c>
      <c r="G46" s="742" t="s">
        <v>571</v>
      </c>
      <c r="H46" s="746" t="s">
        <v>571</v>
      </c>
      <c r="I46" s="747" t="s">
        <v>571</v>
      </c>
    </row>
    <row r="47" spans="2:9" ht="12.75" customHeight="1" x14ac:dyDescent="0.2">
      <c r="B47" s="748" t="s">
        <v>565</v>
      </c>
      <c r="C47" s="742">
        <v>149</v>
      </c>
      <c r="D47" s="742">
        <v>170</v>
      </c>
      <c r="E47" s="742">
        <v>199</v>
      </c>
      <c r="F47" s="742">
        <v>190</v>
      </c>
      <c r="G47" s="742">
        <v>212</v>
      </c>
      <c r="H47" s="746">
        <v>172</v>
      </c>
      <c r="I47" s="747">
        <v>209</v>
      </c>
    </row>
    <row r="48" spans="2:9" ht="12.75" customHeight="1" x14ac:dyDescent="0.2">
      <c r="B48" s="278" t="s">
        <v>651</v>
      </c>
      <c r="C48" s="742">
        <v>14.68</v>
      </c>
      <c r="D48" s="742">
        <v>17.149999999999999</v>
      </c>
      <c r="E48" s="742">
        <v>20.34</v>
      </c>
      <c r="F48" s="742">
        <v>19.37</v>
      </c>
      <c r="G48" s="742">
        <v>20.93</v>
      </c>
      <c r="H48" s="746">
        <v>17.11</v>
      </c>
      <c r="I48" s="747">
        <v>20.39</v>
      </c>
    </row>
    <row r="49" spans="2:9" ht="12.75" customHeight="1" x14ac:dyDescent="0.2">
      <c r="B49" s="278" t="s">
        <v>649</v>
      </c>
      <c r="C49" s="742">
        <v>171</v>
      </c>
      <c r="D49" s="742">
        <v>191</v>
      </c>
      <c r="E49" s="742">
        <v>228</v>
      </c>
      <c r="F49" s="742">
        <v>223</v>
      </c>
      <c r="G49" s="742">
        <v>246</v>
      </c>
      <c r="H49" s="746">
        <v>196</v>
      </c>
      <c r="I49" s="747">
        <v>239</v>
      </c>
    </row>
    <row r="50" spans="2:9" ht="12.75" customHeight="1" x14ac:dyDescent="0.2">
      <c r="B50" s="278" t="s">
        <v>648</v>
      </c>
      <c r="C50" s="742">
        <v>16.850000000000001</v>
      </c>
      <c r="D50" s="742">
        <v>19.27</v>
      </c>
      <c r="E50" s="742">
        <v>23.3</v>
      </c>
      <c r="F50" s="742">
        <v>22.74</v>
      </c>
      <c r="G50" s="742">
        <v>24.29</v>
      </c>
      <c r="H50" s="746">
        <v>19.5</v>
      </c>
      <c r="I50" s="747">
        <v>23.31</v>
      </c>
    </row>
    <row r="51" spans="2:9" ht="12.75" customHeight="1" x14ac:dyDescent="0.2">
      <c r="B51" s="749" t="s">
        <v>652</v>
      </c>
      <c r="C51" s="742">
        <v>22</v>
      </c>
      <c r="D51" s="742">
        <v>21</v>
      </c>
      <c r="E51" s="742">
        <v>29</v>
      </c>
      <c r="F51" s="742">
        <v>33</v>
      </c>
      <c r="G51" s="742">
        <v>34</v>
      </c>
      <c r="H51" s="746">
        <v>24</v>
      </c>
      <c r="I51" s="747">
        <v>30</v>
      </c>
    </row>
    <row r="52" spans="2:9" ht="12.75" customHeight="1" x14ac:dyDescent="0.2">
      <c r="B52" s="279" t="s">
        <v>660</v>
      </c>
      <c r="C52" s="750">
        <v>2.17</v>
      </c>
      <c r="D52" s="750">
        <v>2.12</v>
      </c>
      <c r="E52" s="750">
        <v>2.96</v>
      </c>
      <c r="F52" s="750">
        <v>3.36</v>
      </c>
      <c r="G52" s="750">
        <v>3.36</v>
      </c>
      <c r="H52" s="751">
        <v>2.39</v>
      </c>
      <c r="I52" s="752">
        <v>2.92</v>
      </c>
    </row>
    <row r="53" spans="2:9" x14ac:dyDescent="0.2">
      <c r="B53" s="753" t="s">
        <v>647</v>
      </c>
      <c r="C53" s="753"/>
      <c r="D53" s="753"/>
      <c r="E53" s="753"/>
      <c r="F53" s="753"/>
      <c r="G53" s="753"/>
      <c r="H53" s="753"/>
    </row>
    <row r="54" spans="2:9" x14ac:dyDescent="0.2">
      <c r="B54" s="692"/>
      <c r="C54" s="692"/>
      <c r="D54" s="692"/>
      <c r="E54" s="692"/>
      <c r="F54" s="692"/>
      <c r="G54" s="692"/>
      <c r="H54" s="692"/>
    </row>
    <row r="55" spans="2:9" ht="17.25" customHeight="1" x14ac:dyDescent="0.2">
      <c r="B55" s="754" t="s">
        <v>645</v>
      </c>
      <c r="C55" s="754"/>
      <c r="D55" s="754"/>
      <c r="E55" s="754"/>
      <c r="F55" s="754"/>
      <c r="G55" s="754"/>
      <c r="H55" s="754"/>
    </row>
    <row r="56" spans="2:9" ht="17.25" customHeight="1" x14ac:dyDescent="0.2">
      <c r="B56" s="755"/>
      <c r="C56" s="755"/>
      <c r="D56" s="755"/>
      <c r="E56" s="755"/>
      <c r="F56" s="755"/>
      <c r="G56" s="755"/>
      <c r="H56" s="755"/>
    </row>
    <row r="57" spans="2:9" ht="17.25" customHeight="1" x14ac:dyDescent="0.2">
      <c r="B57" s="756" t="s">
        <v>730</v>
      </c>
      <c r="C57" s="756"/>
      <c r="D57" s="756"/>
      <c r="E57" s="756"/>
      <c r="F57" s="756"/>
      <c r="G57" s="756"/>
      <c r="H57" s="756"/>
      <c r="I57" s="756"/>
    </row>
    <row r="58" spans="2:9" ht="17.25" customHeight="1" x14ac:dyDescent="0.25">
      <c r="B58" s="693" t="s">
        <v>715</v>
      </c>
      <c r="C58" s="694" t="s">
        <v>716</v>
      </c>
      <c r="D58" s="693"/>
      <c r="E58" s="588"/>
      <c r="F58" s="695">
        <v>2018</v>
      </c>
      <c r="G58" s="695">
        <v>2019</v>
      </c>
      <c r="H58" s="695">
        <v>2020</v>
      </c>
      <c r="I58" s="695">
        <v>2021</v>
      </c>
    </row>
    <row r="59" spans="2:9" ht="17.25" customHeight="1" x14ac:dyDescent="0.2">
      <c r="B59" s="600" t="s">
        <v>717</v>
      </c>
      <c r="C59" s="600" t="s">
        <v>718</v>
      </c>
      <c r="D59" s="584"/>
      <c r="E59" s="588"/>
      <c r="F59" s="600">
        <v>11.72</v>
      </c>
      <c r="G59" s="600">
        <v>41.39</v>
      </c>
      <c r="H59" s="600">
        <v>36.6</v>
      </c>
      <c r="I59" s="600">
        <v>37.68</v>
      </c>
    </row>
    <row r="60" spans="2:9" ht="17.25" customHeight="1" x14ac:dyDescent="0.2">
      <c r="B60" s="600" t="s">
        <v>719</v>
      </c>
      <c r="C60" s="600"/>
      <c r="D60" s="584"/>
      <c r="E60" s="588"/>
      <c r="F60" s="600">
        <v>115</v>
      </c>
      <c r="G60" s="600">
        <v>418</v>
      </c>
      <c r="H60" s="600">
        <v>367</v>
      </c>
      <c r="I60" s="600">
        <v>392</v>
      </c>
    </row>
    <row r="61" spans="2:9" ht="17.25" customHeight="1" x14ac:dyDescent="0.2">
      <c r="B61" s="600" t="s">
        <v>59</v>
      </c>
      <c r="C61" s="600" t="s">
        <v>718</v>
      </c>
      <c r="D61" s="584"/>
      <c r="E61" s="588"/>
      <c r="F61" s="600">
        <v>8.66</v>
      </c>
      <c r="G61" s="600">
        <v>7.82</v>
      </c>
      <c r="H61" s="600">
        <v>9.8699999999999992</v>
      </c>
      <c r="I61" s="600">
        <v>9.8000000000000007</v>
      </c>
    </row>
    <row r="62" spans="2:9" ht="17.25" customHeight="1" x14ac:dyDescent="0.2">
      <c r="B62" s="600" t="s">
        <v>720</v>
      </c>
      <c r="C62" s="600" t="s">
        <v>718</v>
      </c>
      <c r="D62" s="584"/>
      <c r="E62" s="588"/>
      <c r="F62" s="600">
        <v>14.98</v>
      </c>
      <c r="G62" s="600"/>
      <c r="H62" s="600"/>
      <c r="I62" s="600"/>
    </row>
    <row r="63" spans="2:9" ht="17.25" customHeight="1" x14ac:dyDescent="0.2">
      <c r="B63" s="600" t="s">
        <v>721</v>
      </c>
      <c r="C63" s="600" t="s">
        <v>722</v>
      </c>
      <c r="D63" s="584"/>
      <c r="E63" s="588"/>
      <c r="F63" s="600">
        <v>18.02</v>
      </c>
      <c r="G63" s="600">
        <v>17.989999999999998</v>
      </c>
      <c r="H63" s="600">
        <v>18.96</v>
      </c>
      <c r="I63" s="600">
        <v>18.86</v>
      </c>
    </row>
    <row r="64" spans="2:9" ht="17.25" customHeight="1" x14ac:dyDescent="0.2">
      <c r="B64" s="600" t="s">
        <v>723</v>
      </c>
      <c r="C64" s="600"/>
      <c r="D64" s="584"/>
      <c r="E64" s="588"/>
      <c r="F64" s="600">
        <v>180</v>
      </c>
      <c r="G64" s="600"/>
      <c r="H64" s="600">
        <v>195</v>
      </c>
      <c r="I64" s="600">
        <v>200</v>
      </c>
    </row>
    <row r="65" spans="2:9" ht="17.25" customHeight="1" x14ac:dyDescent="0.2">
      <c r="B65" s="600" t="s">
        <v>724</v>
      </c>
      <c r="C65" s="600"/>
      <c r="D65" s="584"/>
      <c r="E65" s="588"/>
      <c r="F65" s="600">
        <v>9984</v>
      </c>
      <c r="G65" s="600">
        <v>10519</v>
      </c>
      <c r="H65" s="600">
        <v>10217</v>
      </c>
      <c r="I65" s="600">
        <v>10803</v>
      </c>
    </row>
    <row r="66" spans="2:9" ht="17.25" customHeight="1" x14ac:dyDescent="0.2">
      <c r="B66" s="600" t="s">
        <v>725</v>
      </c>
      <c r="C66" s="600"/>
      <c r="D66" s="584"/>
      <c r="E66" s="588"/>
      <c r="F66" s="600">
        <v>9809</v>
      </c>
      <c r="G66" s="600">
        <v>10097</v>
      </c>
      <c r="H66" s="600">
        <v>10022</v>
      </c>
      <c r="I66" s="600">
        <v>10403</v>
      </c>
    </row>
    <row r="67" spans="2:9" ht="17.25" customHeight="1" x14ac:dyDescent="0.2">
      <c r="B67" s="600" t="s">
        <v>726</v>
      </c>
      <c r="C67" s="600" t="s">
        <v>718</v>
      </c>
      <c r="D67" s="584"/>
      <c r="E67" s="588"/>
      <c r="F67" s="600">
        <v>14.98</v>
      </c>
      <c r="G67" s="600">
        <v>44.7</v>
      </c>
      <c r="H67" s="600">
        <v>38.81</v>
      </c>
      <c r="I67" s="600">
        <v>40.46</v>
      </c>
    </row>
    <row r="68" spans="2:9" ht="17.25" customHeight="1" x14ac:dyDescent="0.2">
      <c r="B68" s="600" t="s">
        <v>727</v>
      </c>
      <c r="C68" s="600" t="s">
        <v>728</v>
      </c>
      <c r="D68" s="584"/>
      <c r="E68" s="588"/>
      <c r="F68" s="600">
        <v>91.7</v>
      </c>
      <c r="G68" s="600">
        <v>89.1</v>
      </c>
      <c r="H68" s="600">
        <v>79.819999999999993</v>
      </c>
      <c r="I68" s="600">
        <v>288.37</v>
      </c>
    </row>
    <row r="69" spans="2:9" ht="17.25" customHeight="1" x14ac:dyDescent="0.2">
      <c r="B69" s="600" t="s">
        <v>56</v>
      </c>
      <c r="C69" s="601"/>
      <c r="D69" s="584"/>
      <c r="E69" s="588"/>
      <c r="F69" s="600">
        <v>9</v>
      </c>
      <c r="G69" s="600">
        <v>9</v>
      </c>
      <c r="H69" s="600">
        <v>8</v>
      </c>
      <c r="I69" s="600">
        <v>30</v>
      </c>
    </row>
    <row r="70" spans="2:9" ht="17.25" customHeight="1" x14ac:dyDescent="0.2">
      <c r="B70" s="696" t="s">
        <v>732</v>
      </c>
      <c r="C70" s="696"/>
      <c r="D70" s="696"/>
      <c r="E70" s="696"/>
      <c r="F70" s="696"/>
      <c r="G70" s="696"/>
      <c r="H70" s="696"/>
      <c r="I70" s="696"/>
    </row>
    <row r="71" spans="2:9" ht="17.25" customHeight="1" x14ac:dyDescent="0.2">
      <c r="B71" s="755"/>
      <c r="C71" s="755"/>
      <c r="D71" s="755"/>
      <c r="E71" s="755"/>
      <c r="F71" s="755"/>
      <c r="G71" s="755"/>
      <c r="H71" s="755"/>
    </row>
    <row r="73" spans="2:9" x14ac:dyDescent="0.2">
      <c r="B73" s="622" t="s">
        <v>661</v>
      </c>
      <c r="C73" s="623"/>
      <c r="D73" s="623"/>
      <c r="E73" s="623"/>
      <c r="F73" s="623"/>
      <c r="G73" s="624"/>
    </row>
    <row r="74" spans="2:9" x14ac:dyDescent="0.2">
      <c r="B74" s="700" t="s">
        <v>252</v>
      </c>
      <c r="C74" s="701"/>
      <c r="D74" s="701"/>
      <c r="E74" s="701"/>
      <c r="F74" s="701"/>
      <c r="G74" s="702"/>
    </row>
    <row r="75" spans="2:9" ht="26.25" customHeight="1" x14ac:dyDescent="0.2">
      <c r="B75" s="407" t="s">
        <v>253</v>
      </c>
      <c r="C75" s="408"/>
      <c r="D75" s="408"/>
      <c r="E75" s="757"/>
      <c r="F75" s="757"/>
      <c r="G75" s="758"/>
    </row>
    <row r="76" spans="2:9" ht="33.75" x14ac:dyDescent="0.2">
      <c r="B76" s="78"/>
      <c r="C76" s="79" t="s">
        <v>254</v>
      </c>
      <c r="D76" s="79" t="s">
        <v>255</v>
      </c>
      <c r="E76" s="79" t="s">
        <v>256</v>
      </c>
      <c r="F76" s="79" t="s">
        <v>257</v>
      </c>
      <c r="G76" s="80" t="s">
        <v>258</v>
      </c>
    </row>
    <row r="77" spans="2:9" x14ac:dyDescent="0.2">
      <c r="B77" s="81"/>
      <c r="C77" s="82"/>
      <c r="D77" s="82"/>
      <c r="E77" s="82"/>
      <c r="F77" s="82"/>
      <c r="G77" s="83"/>
    </row>
    <row r="78" spans="2:9" x14ac:dyDescent="0.2">
      <c r="B78" s="84" t="s">
        <v>259</v>
      </c>
      <c r="C78" s="85"/>
      <c r="D78" s="86"/>
      <c r="E78" s="85"/>
      <c r="F78" s="85"/>
      <c r="G78" s="87"/>
    </row>
    <row r="79" spans="2:9" x14ac:dyDescent="0.2">
      <c r="B79" s="88" t="s">
        <v>260</v>
      </c>
      <c r="C79" s="705">
        <v>12.426194905843431</v>
      </c>
      <c r="D79" s="706">
        <v>4.9944232358470799</v>
      </c>
      <c r="E79" s="706">
        <v>17.420618141690511</v>
      </c>
      <c r="F79" s="706">
        <v>2.096364403396592</v>
      </c>
      <c r="G79" s="707">
        <v>19.480462581329903</v>
      </c>
    </row>
    <row r="80" spans="2:9" x14ac:dyDescent="0.2">
      <c r="B80" s="88" t="s">
        <v>261</v>
      </c>
      <c r="C80" s="708">
        <v>13.84888961234094</v>
      </c>
      <c r="D80" s="709">
        <v>4.2002762664967577</v>
      </c>
      <c r="E80" s="709">
        <v>18.049165878837698</v>
      </c>
      <c r="F80" s="709">
        <v>2.4104498239469194</v>
      </c>
      <c r="G80" s="710">
        <v>20.416109094069611</v>
      </c>
    </row>
    <row r="81" spans="2:7" x14ac:dyDescent="0.2">
      <c r="B81" s="88" t="s">
        <v>262</v>
      </c>
      <c r="C81" s="708">
        <v>15.790988472772256</v>
      </c>
      <c r="D81" s="709">
        <v>3.339238677412709</v>
      </c>
      <c r="E81" s="709">
        <v>19.130227150184965</v>
      </c>
      <c r="F81" s="709">
        <v>1.2140015762880694</v>
      </c>
      <c r="G81" s="710">
        <v>20.321004600557785</v>
      </c>
    </row>
    <row r="82" spans="2:7" x14ac:dyDescent="0.2">
      <c r="B82" s="88" t="s">
        <v>263</v>
      </c>
      <c r="C82" s="708">
        <v>6.3454628423380655</v>
      </c>
      <c r="D82" s="709">
        <v>4.362612851600602</v>
      </c>
      <c r="E82" s="709">
        <v>10.708075693938667</v>
      </c>
      <c r="F82" s="709">
        <v>4.4390666398209078</v>
      </c>
      <c r="G82" s="710">
        <v>15.099608472169848</v>
      </c>
    </row>
    <row r="83" spans="2:7" x14ac:dyDescent="0.2">
      <c r="B83" s="89" t="s">
        <v>264</v>
      </c>
      <c r="C83" s="711">
        <v>11.927642658323975</v>
      </c>
      <c r="D83" s="712">
        <v>5.8653167717874339</v>
      </c>
      <c r="E83" s="712">
        <v>17.792959430111409</v>
      </c>
      <c r="F83" s="712">
        <v>8.3071139737232897</v>
      </c>
      <c r="G83" s="713">
        <v>25.95226526191891</v>
      </c>
    </row>
    <row r="84" spans="2:7" x14ac:dyDescent="0.2">
      <c r="B84" s="385" t="s">
        <v>265</v>
      </c>
      <c r="C84" s="386"/>
      <c r="D84" s="386"/>
      <c r="E84" s="386"/>
      <c r="F84" s="386"/>
      <c r="G84" s="387"/>
    </row>
    <row r="85" spans="2:7" x14ac:dyDescent="0.2">
      <c r="B85" s="385" t="s">
        <v>266</v>
      </c>
      <c r="C85" s="714"/>
      <c r="D85" s="714"/>
      <c r="E85" s="714"/>
      <c r="F85" s="714"/>
      <c r="G85" s="715"/>
    </row>
    <row r="86" spans="2:7" x14ac:dyDescent="0.2">
      <c r="B86" s="385" t="s">
        <v>267</v>
      </c>
      <c r="C86" s="714"/>
      <c r="D86" s="714"/>
      <c r="E86" s="714"/>
      <c r="F86" s="714"/>
      <c r="G86" s="715"/>
    </row>
    <row r="87" spans="2:7" x14ac:dyDescent="0.2">
      <c r="B87" s="385" t="s">
        <v>268</v>
      </c>
      <c r="C87" s="714"/>
      <c r="D87" s="714"/>
      <c r="E87" s="714"/>
      <c r="F87" s="714"/>
      <c r="G87" s="715"/>
    </row>
    <row r="88" spans="2:7" x14ac:dyDescent="0.2">
      <c r="B88" s="385" t="s">
        <v>269</v>
      </c>
      <c r="C88" s="386"/>
      <c r="D88" s="386"/>
      <c r="E88" s="386"/>
      <c r="F88" s="386"/>
      <c r="G88" s="387"/>
    </row>
    <row r="89" spans="2:7" x14ac:dyDescent="0.2">
      <c r="B89" s="378" t="s">
        <v>270</v>
      </c>
      <c r="C89" s="379"/>
      <c r="D89" s="379"/>
      <c r="E89" s="388"/>
      <c r="F89" s="388"/>
      <c r="G89" s="389"/>
    </row>
    <row r="90" spans="2:7" x14ac:dyDescent="0.2">
      <c r="B90" s="593" t="s">
        <v>662</v>
      </c>
      <c r="C90" s="593"/>
      <c r="D90" s="593"/>
      <c r="E90" s="593"/>
      <c r="F90" s="593"/>
      <c r="G90" s="593"/>
    </row>
    <row r="92" spans="2:7" x14ac:dyDescent="0.2">
      <c r="B92" s="622" t="s">
        <v>664</v>
      </c>
      <c r="C92" s="623"/>
      <c r="D92" s="623"/>
      <c r="E92" s="623"/>
      <c r="F92" s="623"/>
      <c r="G92" s="624"/>
    </row>
    <row r="93" spans="2:7" x14ac:dyDescent="0.2">
      <c r="B93" s="759" t="s">
        <v>271</v>
      </c>
      <c r="C93" s="760"/>
      <c r="D93" s="760"/>
      <c r="E93" s="760"/>
      <c r="F93" s="760"/>
      <c r="G93" s="761"/>
    </row>
    <row r="94" spans="2:7" ht="28.5" customHeight="1" x14ac:dyDescent="0.2">
      <c r="B94" s="397" t="s">
        <v>272</v>
      </c>
      <c r="C94" s="398"/>
      <c r="D94" s="398"/>
      <c r="E94" s="399"/>
      <c r="F94" s="399"/>
      <c r="G94" s="400"/>
    </row>
    <row r="95" spans="2:7" ht="33.75" x14ac:dyDescent="0.2">
      <c r="B95" s="90"/>
      <c r="C95" s="91" t="s">
        <v>254</v>
      </c>
      <c r="D95" s="91" t="s">
        <v>255</v>
      </c>
      <c r="E95" s="91" t="s">
        <v>256</v>
      </c>
      <c r="F95" s="91" t="s">
        <v>257</v>
      </c>
      <c r="G95" s="99" t="s">
        <v>258</v>
      </c>
    </row>
    <row r="96" spans="2:7" x14ac:dyDescent="0.2">
      <c r="B96" s="81"/>
      <c r="C96" s="82"/>
      <c r="D96" s="82"/>
      <c r="E96" s="82"/>
      <c r="F96" s="82"/>
      <c r="G96" s="83"/>
    </row>
    <row r="97" spans="2:7" x14ac:dyDescent="0.2">
      <c r="B97" s="84" t="s">
        <v>2</v>
      </c>
      <c r="C97" s="705">
        <v>12.426194905843431</v>
      </c>
      <c r="D97" s="706">
        <v>4.9944232358470799</v>
      </c>
      <c r="E97" s="706">
        <v>17.420618141690511</v>
      </c>
      <c r="F97" s="706">
        <v>2.096364403396592</v>
      </c>
      <c r="G97" s="707">
        <v>19.480462581329903</v>
      </c>
    </row>
    <row r="98" spans="2:7" x14ac:dyDescent="0.2">
      <c r="B98" s="92"/>
      <c r="C98" s="85"/>
      <c r="D98" s="85"/>
      <c r="E98" s="85"/>
      <c r="F98" s="85"/>
      <c r="G98" s="87"/>
    </row>
    <row r="99" spans="2:7" x14ac:dyDescent="0.2">
      <c r="B99" s="56" t="s">
        <v>3</v>
      </c>
      <c r="C99" s="85"/>
      <c r="D99" s="85"/>
      <c r="E99" s="85"/>
      <c r="F99" s="85"/>
      <c r="G99" s="87"/>
    </row>
    <row r="100" spans="2:7" x14ac:dyDescent="0.2">
      <c r="B100" s="61" t="s">
        <v>273</v>
      </c>
      <c r="C100" s="708">
        <v>14.55217611175749</v>
      </c>
      <c r="D100" s="709">
        <v>6.7291293498570894</v>
      </c>
      <c r="E100" s="709">
        <v>21.281305461614579</v>
      </c>
      <c r="F100" s="709">
        <v>2.5961311849077902</v>
      </c>
      <c r="G100" s="710">
        <v>23.822187585757888</v>
      </c>
    </row>
    <row r="101" spans="2:7" x14ac:dyDescent="0.2">
      <c r="B101" s="61" t="s">
        <v>216</v>
      </c>
      <c r="C101" s="708">
        <v>7.7837403293632406</v>
      </c>
      <c r="D101" s="709">
        <v>2.3526430352699208</v>
      </c>
      <c r="E101" s="709">
        <v>10.136383364633161</v>
      </c>
      <c r="F101" s="709">
        <v>1.8340988918827179</v>
      </c>
      <c r="G101" s="710">
        <v>11.951891127019053</v>
      </c>
    </row>
    <row r="102" spans="2:7" x14ac:dyDescent="0.2">
      <c r="B102" s="61" t="s">
        <v>217</v>
      </c>
      <c r="C102" s="708">
        <v>8.4717225000925964</v>
      </c>
      <c r="D102" s="709">
        <v>0</v>
      </c>
      <c r="E102" s="709">
        <v>8.4717225000925964</v>
      </c>
      <c r="F102" s="709">
        <v>0</v>
      </c>
      <c r="G102" s="710">
        <v>8.4717225000925964</v>
      </c>
    </row>
    <row r="103" spans="2:7" x14ac:dyDescent="0.2">
      <c r="B103" s="56" t="s">
        <v>218</v>
      </c>
      <c r="C103" s="93"/>
      <c r="D103" s="93"/>
      <c r="E103" s="85"/>
      <c r="F103" s="85"/>
      <c r="G103" s="87"/>
    </row>
    <row r="104" spans="2:7" x14ac:dyDescent="0.2">
      <c r="B104" s="61" t="s">
        <v>219</v>
      </c>
      <c r="C104" s="708">
        <v>27.289854541283148</v>
      </c>
      <c r="D104" s="709">
        <v>5.7598741767884576</v>
      </c>
      <c r="E104" s="709">
        <v>33.049728718071606</v>
      </c>
      <c r="F104" s="709">
        <v>4.2921220447051383</v>
      </c>
      <c r="G104" s="710">
        <v>37.19999729357437</v>
      </c>
    </row>
    <row r="105" spans="2:7" x14ac:dyDescent="0.2">
      <c r="B105" s="61" t="s">
        <v>220</v>
      </c>
      <c r="C105" s="708">
        <v>0.33240553214739066</v>
      </c>
      <c r="D105" s="709">
        <v>9.655238465316188</v>
      </c>
      <c r="E105" s="709">
        <v>9.9876439974635787</v>
      </c>
      <c r="F105" s="709">
        <v>1.0713002119094881</v>
      </c>
      <c r="G105" s="710">
        <v>11.048244444242073</v>
      </c>
    </row>
    <row r="106" spans="2:7" x14ac:dyDescent="0.2">
      <c r="B106" s="61" t="s">
        <v>221</v>
      </c>
      <c r="C106" s="708">
        <v>0</v>
      </c>
      <c r="D106" s="709">
        <v>3.0176761081253289</v>
      </c>
      <c r="E106" s="709">
        <v>3.0176761081253289</v>
      </c>
      <c r="F106" s="709">
        <v>1.1075264807175245</v>
      </c>
      <c r="G106" s="710">
        <v>4.1218604326427339</v>
      </c>
    </row>
    <row r="107" spans="2:7" x14ac:dyDescent="0.2">
      <c r="B107" s="61" t="s">
        <v>222</v>
      </c>
      <c r="C107" s="708">
        <v>0</v>
      </c>
      <c r="D107" s="709">
        <v>5.8928113955399795</v>
      </c>
      <c r="E107" s="709">
        <v>5.8928113955399795</v>
      </c>
      <c r="F107" s="709">
        <v>0</v>
      </c>
      <c r="G107" s="710">
        <v>5.8928113955399795</v>
      </c>
    </row>
    <row r="108" spans="2:7" x14ac:dyDescent="0.2">
      <c r="B108" s="61" t="s">
        <v>223</v>
      </c>
      <c r="C108" s="708">
        <v>1.3224999100170862</v>
      </c>
      <c r="D108" s="709">
        <v>0</v>
      </c>
      <c r="E108" s="709">
        <v>1.3224999100170862</v>
      </c>
      <c r="F108" s="709">
        <v>0</v>
      </c>
      <c r="G108" s="710">
        <v>1.3224999100170862</v>
      </c>
    </row>
    <row r="109" spans="2:7" x14ac:dyDescent="0.2">
      <c r="B109" s="61" t="s">
        <v>224</v>
      </c>
      <c r="C109" s="708">
        <v>2.0966214175632558</v>
      </c>
      <c r="D109" s="709">
        <v>4.7862906877317073</v>
      </c>
      <c r="E109" s="709">
        <v>6.8829121052949631</v>
      </c>
      <c r="F109" s="709">
        <v>0</v>
      </c>
      <c r="G109" s="710">
        <v>6.8829121052949631</v>
      </c>
    </row>
    <row r="110" spans="2:7" x14ac:dyDescent="0.2">
      <c r="B110" s="61" t="s">
        <v>225</v>
      </c>
      <c r="C110" s="708">
        <v>5.8528018649253681</v>
      </c>
      <c r="D110" s="709">
        <v>0</v>
      </c>
      <c r="E110" s="709">
        <v>5.8528018649253681</v>
      </c>
      <c r="F110" s="709">
        <v>2.8142070585172405</v>
      </c>
      <c r="G110" s="710">
        <v>8.6505379271221727</v>
      </c>
    </row>
    <row r="111" spans="2:7" x14ac:dyDescent="0.2">
      <c r="B111" s="61" t="s">
        <v>226</v>
      </c>
      <c r="C111" s="708">
        <v>15.884721462842549</v>
      </c>
      <c r="D111" s="709">
        <v>0</v>
      </c>
      <c r="E111" s="709">
        <v>15.884721462842549</v>
      </c>
      <c r="F111" s="709">
        <v>2.4588089300808633</v>
      </c>
      <c r="G111" s="710">
        <v>18.304472897938695</v>
      </c>
    </row>
    <row r="112" spans="2:7" x14ac:dyDescent="0.2">
      <c r="B112" s="61" t="s">
        <v>227</v>
      </c>
      <c r="C112" s="708">
        <v>7.4908861338992665</v>
      </c>
      <c r="D112" s="709">
        <v>0</v>
      </c>
      <c r="E112" s="709">
        <v>7.4908861338992665</v>
      </c>
      <c r="F112" s="709">
        <v>0</v>
      </c>
      <c r="G112" s="710">
        <v>7.4908861338992665</v>
      </c>
    </row>
    <row r="113" spans="2:7" x14ac:dyDescent="0.2">
      <c r="B113" s="61" t="s">
        <v>228</v>
      </c>
      <c r="C113" s="708">
        <v>9.5843272491207472</v>
      </c>
      <c r="D113" s="709">
        <v>1.1368683772161603E-13</v>
      </c>
      <c r="E113" s="709">
        <v>9.5843272491208609</v>
      </c>
      <c r="F113" s="709">
        <v>0</v>
      </c>
      <c r="G113" s="710">
        <v>9.5843272491208609</v>
      </c>
    </row>
    <row r="114" spans="2:7" ht="15.75" customHeight="1" x14ac:dyDescent="0.2">
      <c r="B114" s="593" t="s">
        <v>662</v>
      </c>
      <c r="C114" s="593"/>
      <c r="D114" s="593"/>
      <c r="E114" s="593"/>
      <c r="F114" s="593"/>
      <c r="G114" s="593"/>
    </row>
    <row r="115" spans="2:7" ht="15.75" customHeight="1" x14ac:dyDescent="0.2"/>
    <row r="116" spans="2:7" x14ac:dyDescent="0.2">
      <c r="B116" s="762" t="s">
        <v>663</v>
      </c>
      <c r="C116" s="763"/>
      <c r="D116" s="763"/>
      <c r="E116" s="763"/>
      <c r="F116" s="763"/>
      <c r="G116" s="764"/>
    </row>
    <row r="117" spans="2:7" x14ac:dyDescent="0.2">
      <c r="B117" s="700" t="s">
        <v>301</v>
      </c>
      <c r="C117" s="701"/>
      <c r="D117" s="701"/>
      <c r="E117" s="701"/>
      <c r="F117" s="701"/>
      <c r="G117" s="702"/>
    </row>
    <row r="118" spans="2:7" ht="23.25" customHeight="1" x14ac:dyDescent="0.2">
      <c r="B118" s="397" t="s">
        <v>302</v>
      </c>
      <c r="C118" s="398"/>
      <c r="D118" s="398"/>
      <c r="E118" s="399"/>
      <c r="F118" s="399"/>
      <c r="G118" s="400"/>
    </row>
    <row r="119" spans="2:7" ht="33.75" x14ac:dyDescent="0.2">
      <c r="B119" s="94"/>
      <c r="C119" s="79" t="s">
        <v>254</v>
      </c>
      <c r="D119" s="79" t="s">
        <v>255</v>
      </c>
      <c r="E119" s="79" t="s">
        <v>256</v>
      </c>
      <c r="F119" s="79" t="s">
        <v>257</v>
      </c>
      <c r="G119" s="80" t="s">
        <v>258</v>
      </c>
    </row>
    <row r="120" spans="2:7" x14ac:dyDescent="0.2">
      <c r="B120" s="90"/>
      <c r="C120" s="82"/>
      <c r="D120" s="82"/>
      <c r="E120" s="82"/>
      <c r="F120" s="82"/>
      <c r="G120" s="83"/>
    </row>
    <row r="121" spans="2:7" x14ac:dyDescent="0.2">
      <c r="B121" s="84" t="s">
        <v>2</v>
      </c>
      <c r="C121" s="705">
        <v>12.426194905843431</v>
      </c>
      <c r="D121" s="706">
        <v>4.9944232358470799</v>
      </c>
      <c r="E121" s="706">
        <v>17.420618141690511</v>
      </c>
      <c r="F121" s="706">
        <v>2.096364403396592</v>
      </c>
      <c r="G121" s="707">
        <v>19.480462581329903</v>
      </c>
    </row>
    <row r="122" spans="2:7" x14ac:dyDescent="0.2">
      <c r="B122" s="95"/>
      <c r="C122" s="85"/>
      <c r="D122" s="85"/>
      <c r="E122" s="85"/>
      <c r="F122" s="85"/>
      <c r="G122" s="87"/>
    </row>
    <row r="123" spans="2:7" x14ac:dyDescent="0.2">
      <c r="B123" s="84" t="s">
        <v>303</v>
      </c>
      <c r="C123" s="93"/>
      <c r="D123" s="93"/>
      <c r="E123" s="85"/>
      <c r="F123" s="85"/>
      <c r="G123" s="87"/>
    </row>
    <row r="124" spans="2:7" x14ac:dyDescent="0.2">
      <c r="B124" s="96" t="s">
        <v>90</v>
      </c>
      <c r="C124" s="708">
        <v>15.772632525210724</v>
      </c>
      <c r="D124" s="709">
        <v>6.4181595075327778</v>
      </c>
      <c r="E124" s="709">
        <v>22.190792032743502</v>
      </c>
      <c r="F124" s="709">
        <v>0.82532347517928883</v>
      </c>
      <c r="G124" s="710">
        <v>22.99780092632534</v>
      </c>
    </row>
    <row r="125" spans="2:7" x14ac:dyDescent="0.2">
      <c r="B125" s="96" t="s">
        <v>91</v>
      </c>
      <c r="C125" s="708">
        <v>8.8292777654986594</v>
      </c>
      <c r="D125" s="709">
        <v>3.4526062564692666</v>
      </c>
      <c r="E125" s="709">
        <v>12.281884021967926</v>
      </c>
      <c r="F125" s="709">
        <v>3.4755040694733452</v>
      </c>
      <c r="G125" s="710">
        <v>15.714702353542179</v>
      </c>
    </row>
    <row r="126" spans="2:7" x14ac:dyDescent="0.2">
      <c r="B126" s="84" t="s">
        <v>304</v>
      </c>
      <c r="C126" s="85"/>
      <c r="D126" s="85"/>
      <c r="E126" s="85"/>
      <c r="F126" s="85"/>
      <c r="G126" s="87"/>
    </row>
    <row r="127" spans="2:7" x14ac:dyDescent="0.2">
      <c r="B127" s="97" t="s">
        <v>305</v>
      </c>
      <c r="C127" s="708">
        <v>9.7603202903935653</v>
      </c>
      <c r="D127" s="709">
        <v>0.88225219716855463</v>
      </c>
      <c r="E127" s="709">
        <v>10.64257248756212</v>
      </c>
      <c r="F127" s="709">
        <v>10.816924738528087</v>
      </c>
      <c r="G127" s="710">
        <v>21.344377320467856</v>
      </c>
    </row>
    <row r="128" spans="2:7" x14ac:dyDescent="0.2">
      <c r="B128" s="97" t="s">
        <v>306</v>
      </c>
      <c r="C128" s="708">
        <v>11.976451834362138</v>
      </c>
      <c r="D128" s="709">
        <v>4.5575429206139688</v>
      </c>
      <c r="E128" s="709">
        <v>16.533994754976106</v>
      </c>
      <c r="F128" s="709">
        <v>0.2797792802374488</v>
      </c>
      <c r="G128" s="710">
        <v>16.809148166061505</v>
      </c>
    </row>
    <row r="129" spans="2:7" x14ac:dyDescent="0.2">
      <c r="B129" s="97" t="s">
        <v>307</v>
      </c>
      <c r="C129" s="708">
        <v>17.244913969819663</v>
      </c>
      <c r="D129" s="709">
        <v>11.11507051209469</v>
      </c>
      <c r="E129" s="709">
        <v>28.359984481914353</v>
      </c>
      <c r="F129" s="709">
        <v>2.0883402119351331</v>
      </c>
      <c r="G129" s="710">
        <v>30.389099397845939</v>
      </c>
    </row>
    <row r="130" spans="2:7" x14ac:dyDescent="0.2">
      <c r="B130" s="84" t="s">
        <v>308</v>
      </c>
      <c r="C130" s="85"/>
      <c r="D130" s="85"/>
      <c r="E130" s="85"/>
      <c r="F130" s="85"/>
      <c r="G130" s="87"/>
    </row>
    <row r="131" spans="2:7" x14ac:dyDescent="0.2">
      <c r="B131" s="88">
        <v>1</v>
      </c>
      <c r="C131" s="708">
        <v>13.487140004997059</v>
      </c>
      <c r="D131" s="709">
        <v>1.7125766697018889</v>
      </c>
      <c r="E131" s="709">
        <v>15.199716674698948</v>
      </c>
      <c r="F131" s="709">
        <v>0.79765765390379784</v>
      </c>
      <c r="G131" s="710">
        <v>15.985250158259987</v>
      </c>
    </row>
    <row r="132" spans="2:7" x14ac:dyDescent="0.2">
      <c r="B132" s="88" t="s">
        <v>309</v>
      </c>
      <c r="C132" s="708">
        <v>8.88316910449646</v>
      </c>
      <c r="D132" s="709">
        <v>3.1158014039997397</v>
      </c>
      <c r="E132" s="709">
        <v>11.9989705084962</v>
      </c>
      <c r="F132" s="709">
        <v>3.0229463610510265</v>
      </c>
      <c r="G132" s="710">
        <v>14.985644625312148</v>
      </c>
    </row>
    <row r="133" spans="2:7" x14ac:dyDescent="0.2">
      <c r="B133" s="88" t="s">
        <v>310</v>
      </c>
      <c r="C133" s="708">
        <v>10.418278121325557</v>
      </c>
      <c r="D133" s="709">
        <v>12.695499716113432</v>
      </c>
      <c r="E133" s="709">
        <v>23.113777837438988</v>
      </c>
      <c r="F133" s="709">
        <v>1.660868414473839</v>
      </c>
      <c r="G133" s="710">
        <v>24.736257308363292</v>
      </c>
    </row>
    <row r="134" spans="2:7" x14ac:dyDescent="0.2">
      <c r="B134" s="88" t="s">
        <v>311</v>
      </c>
      <c r="C134" s="708">
        <v>43.322947549590367</v>
      </c>
      <c r="D134" s="709">
        <v>11.747317959507086</v>
      </c>
      <c r="E134" s="709">
        <v>55.070265509097453</v>
      </c>
      <c r="F134" s="709">
        <v>3.4466115951257734</v>
      </c>
      <c r="G134" s="710">
        <v>58.327071288572824</v>
      </c>
    </row>
    <row r="135" spans="2:7" x14ac:dyDescent="0.2">
      <c r="B135" s="84" t="s">
        <v>312</v>
      </c>
      <c r="C135" s="85"/>
      <c r="D135" s="85"/>
      <c r="E135" s="85"/>
      <c r="F135" s="85"/>
      <c r="G135" s="87"/>
    </row>
    <row r="136" spans="2:7" x14ac:dyDescent="0.2">
      <c r="B136" s="88" t="s">
        <v>313</v>
      </c>
      <c r="C136" s="708">
        <v>11.964939965887652</v>
      </c>
      <c r="D136" s="709">
        <v>5.4967844239218948</v>
      </c>
      <c r="E136" s="709">
        <v>17.461724389809547</v>
      </c>
      <c r="F136" s="709">
        <v>9.4579008813419705</v>
      </c>
      <c r="G136" s="710">
        <v>26.754474012655464</v>
      </c>
    </row>
    <row r="137" spans="2:7" x14ac:dyDescent="0.2">
      <c r="B137" s="88" t="s">
        <v>314</v>
      </c>
      <c r="C137" s="708">
        <v>5.5735820609513667</v>
      </c>
      <c r="D137" s="709">
        <v>4.3128488409474812</v>
      </c>
      <c r="E137" s="709">
        <v>9.8864309018988479</v>
      </c>
      <c r="F137" s="709">
        <v>2.2933276552178086</v>
      </c>
      <c r="G137" s="710">
        <v>12.157085731717984</v>
      </c>
    </row>
    <row r="138" spans="2:7" x14ac:dyDescent="0.2">
      <c r="B138" s="88" t="s">
        <v>315</v>
      </c>
      <c r="C138" s="708">
        <v>4.1607410643858884</v>
      </c>
      <c r="D138" s="709">
        <v>2.3090159092045042</v>
      </c>
      <c r="E138" s="709">
        <v>6.4697569735903926</v>
      </c>
      <c r="F138" s="709">
        <v>0</v>
      </c>
      <c r="G138" s="710">
        <v>6.4697569735903926</v>
      </c>
    </row>
    <row r="139" spans="2:7" x14ac:dyDescent="0.2">
      <c r="B139" s="89" t="s">
        <v>316</v>
      </c>
      <c r="C139" s="711">
        <v>18.048059089382605</v>
      </c>
      <c r="D139" s="712">
        <v>9.6916966274607148</v>
      </c>
      <c r="E139" s="712">
        <v>27.73975571684332</v>
      </c>
      <c r="F139" s="712">
        <v>0.50248792633567518</v>
      </c>
      <c r="G139" s="713">
        <v>28.228304750851862</v>
      </c>
    </row>
    <row r="140" spans="2:7" x14ac:dyDescent="0.2">
      <c r="B140" s="723" t="s">
        <v>265</v>
      </c>
      <c r="C140" s="723"/>
      <c r="D140" s="723"/>
      <c r="E140" s="723"/>
      <c r="F140" s="723"/>
      <c r="G140" s="723"/>
    </row>
    <row r="141" spans="2:7" x14ac:dyDescent="0.2">
      <c r="B141" s="724" t="s">
        <v>266</v>
      </c>
      <c r="C141" s="765"/>
      <c r="D141" s="765"/>
      <c r="E141" s="765"/>
      <c r="F141" s="765"/>
      <c r="G141" s="765"/>
    </row>
    <row r="142" spans="2:7" x14ac:dyDescent="0.2">
      <c r="B142" s="724" t="s">
        <v>267</v>
      </c>
      <c r="C142" s="765"/>
      <c r="D142" s="765"/>
      <c r="E142" s="765"/>
      <c r="F142" s="765"/>
      <c r="G142" s="765"/>
    </row>
    <row r="143" spans="2:7" x14ac:dyDescent="0.2">
      <c r="B143" s="724" t="s">
        <v>268</v>
      </c>
      <c r="C143" s="765"/>
      <c r="D143" s="765"/>
      <c r="E143" s="765"/>
      <c r="F143" s="765"/>
      <c r="G143" s="765"/>
    </row>
    <row r="144" spans="2:7" x14ac:dyDescent="0.2">
      <c r="B144" s="724" t="s">
        <v>269</v>
      </c>
      <c r="C144" s="724"/>
      <c r="D144" s="724"/>
      <c r="E144" s="724"/>
      <c r="F144" s="724"/>
      <c r="G144" s="724"/>
    </row>
    <row r="145" spans="2:7" x14ac:dyDescent="0.2">
      <c r="B145" s="725" t="s">
        <v>270</v>
      </c>
      <c r="C145" s="725"/>
      <c r="D145" s="725"/>
      <c r="E145" s="725"/>
      <c r="F145" s="725"/>
      <c r="G145" s="725"/>
    </row>
    <row r="146" spans="2:7" x14ac:dyDescent="0.2">
      <c r="B146" s="726" t="s">
        <v>317</v>
      </c>
      <c r="C146" s="726"/>
      <c r="D146" s="726"/>
      <c r="E146" s="727"/>
      <c r="F146" s="727"/>
      <c r="G146" s="727"/>
    </row>
    <row r="147" spans="2:7" ht="15.75" customHeight="1" x14ac:dyDescent="0.2">
      <c r="B147" s="766" t="s">
        <v>662</v>
      </c>
      <c r="C147" s="766"/>
      <c r="D147" s="766"/>
      <c r="E147" s="766"/>
      <c r="F147" s="766"/>
      <c r="G147" s="766"/>
    </row>
  </sheetData>
  <mergeCells count="27">
    <mergeCell ref="B35:I35"/>
    <mergeCell ref="B116:G116"/>
    <mergeCell ref="B92:G92"/>
    <mergeCell ref="B3:E3"/>
    <mergeCell ref="B2:E2"/>
    <mergeCell ref="B5:D5"/>
    <mergeCell ref="B74:G74"/>
    <mergeCell ref="B75:G75"/>
    <mergeCell ref="B73:G73"/>
    <mergeCell ref="B84:G84"/>
    <mergeCell ref="B85:G85"/>
    <mergeCell ref="B86:G86"/>
    <mergeCell ref="B87:G87"/>
    <mergeCell ref="B88:G88"/>
    <mergeCell ref="B89:G89"/>
    <mergeCell ref="B57:I57"/>
    <mergeCell ref="B146:G146"/>
    <mergeCell ref="B140:G140"/>
    <mergeCell ref="B141:G141"/>
    <mergeCell ref="B142:G142"/>
    <mergeCell ref="B143:G143"/>
    <mergeCell ref="B144:G144"/>
    <mergeCell ref="B93:G93"/>
    <mergeCell ref="B94:G94"/>
    <mergeCell ref="B117:G117"/>
    <mergeCell ref="B118:G118"/>
    <mergeCell ref="B145:G145"/>
  </mergeCells>
  <hyperlinks>
    <hyperlink ref="C32" r:id="rId1" xr:uid="{CCDFBE21-2996-465C-888C-4833743428AC}"/>
  </hyperlinks>
  <pageMargins left="0.7" right="0.7" top="0.75" bottom="0.75" header="0.3" footer="0.3"/>
  <pageSetup orientation="portrait" horizontalDpi="4294967293"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E177"/>
  <sheetViews>
    <sheetView zoomScale="90" zoomScaleNormal="90" workbookViewId="0">
      <selection activeCell="O7" sqref="O7"/>
    </sheetView>
  </sheetViews>
  <sheetFormatPr defaultRowHeight="12.75" x14ac:dyDescent="0.2"/>
  <cols>
    <col min="1" max="2" width="9.33203125" style="268"/>
    <col min="3" max="3" width="13.5" style="268" customWidth="1"/>
    <col min="4" max="4" width="10.1640625" style="268" customWidth="1"/>
    <col min="5" max="5" width="10" style="268" customWidth="1"/>
    <col min="6" max="6" width="9.83203125" style="268" customWidth="1"/>
    <col min="7" max="7" width="11.6640625" style="268" customWidth="1"/>
    <col min="8" max="8" width="8.83203125" style="268" customWidth="1"/>
    <col min="9" max="9" width="13.5" style="268" customWidth="1"/>
    <col min="10" max="11" width="7.5" style="268" customWidth="1"/>
    <col min="12" max="12" width="9.1640625" style="268" customWidth="1"/>
    <col min="13" max="13" width="8.83203125" style="268" customWidth="1"/>
    <col min="14" max="54" width="11.6640625" style="268" customWidth="1"/>
    <col min="55" max="16384" width="9.33203125" style="268"/>
  </cols>
  <sheetData>
    <row r="2" spans="3:22" ht="21.75" customHeight="1" x14ac:dyDescent="0.2">
      <c r="C2" s="728" t="s">
        <v>13</v>
      </c>
      <c r="D2" s="729"/>
      <c r="E2" s="729"/>
      <c r="F2" s="729"/>
      <c r="G2" s="729"/>
      <c r="H2" s="729"/>
      <c r="I2" s="729"/>
      <c r="J2" s="730"/>
    </row>
    <row r="3" spans="3:22" ht="50.25" customHeight="1" x14ac:dyDescent="0.2">
      <c r="C3" s="772" t="s">
        <v>278</v>
      </c>
      <c r="D3" s="773"/>
      <c r="E3" s="773"/>
      <c r="F3" s="773"/>
      <c r="G3" s="773"/>
      <c r="H3" s="773"/>
      <c r="I3" s="773"/>
      <c r="J3" s="774"/>
    </row>
    <row r="4" spans="3:22" ht="31.5" customHeight="1" x14ac:dyDescent="0.2">
      <c r="C4" s="775" t="s">
        <v>670</v>
      </c>
      <c r="D4" s="776"/>
      <c r="E4" s="776"/>
      <c r="F4" s="776"/>
      <c r="G4" s="776"/>
      <c r="H4" s="776"/>
      <c r="I4" s="776"/>
      <c r="J4" s="777"/>
    </row>
    <row r="5" spans="3:22" ht="12" customHeight="1" x14ac:dyDescent="0.2"/>
    <row r="6" spans="3:22" ht="12" customHeight="1" x14ac:dyDescent="0.2"/>
    <row r="8" spans="3:22" x14ac:dyDescent="0.2">
      <c r="E8" s="251"/>
    </row>
    <row r="9" spans="3:22" ht="15.75" x14ac:dyDescent="0.25">
      <c r="C9" s="412" t="s">
        <v>81</v>
      </c>
      <c r="D9" s="412"/>
      <c r="E9" s="412"/>
      <c r="F9" s="412"/>
      <c r="G9" s="622" t="s">
        <v>82</v>
      </c>
      <c r="H9" s="623"/>
      <c r="I9" s="623"/>
      <c r="J9" s="623"/>
      <c r="K9" s="623"/>
      <c r="L9" s="624"/>
      <c r="Q9" s="778"/>
      <c r="R9" s="778"/>
      <c r="S9" s="778"/>
      <c r="T9" s="778"/>
      <c r="U9" s="778"/>
    </row>
    <row r="10" spans="3:22" ht="15.75" x14ac:dyDescent="0.2">
      <c r="C10" s="779" t="s">
        <v>54</v>
      </c>
      <c r="D10" s="780" t="s">
        <v>83</v>
      </c>
      <c r="E10" s="780"/>
      <c r="F10" s="780"/>
      <c r="G10" s="781"/>
      <c r="H10" s="781"/>
      <c r="I10" s="781"/>
      <c r="J10" s="781" t="s">
        <v>84</v>
      </c>
      <c r="K10" s="780" t="s">
        <v>85</v>
      </c>
      <c r="L10" s="780" t="s">
        <v>86</v>
      </c>
      <c r="Q10" s="782"/>
      <c r="R10" s="783"/>
      <c r="S10" s="783"/>
      <c r="T10" s="783"/>
      <c r="U10" s="783"/>
    </row>
    <row r="11" spans="3:22" ht="15" customHeight="1" x14ac:dyDescent="0.2">
      <c r="C11" s="779"/>
      <c r="D11" s="780" t="s">
        <v>87</v>
      </c>
      <c r="E11" s="780"/>
      <c r="F11" s="780"/>
      <c r="G11" s="784" t="s">
        <v>88</v>
      </c>
      <c r="H11" s="785"/>
      <c r="I11" s="786"/>
      <c r="J11" s="781" t="s">
        <v>89</v>
      </c>
      <c r="K11" s="780"/>
      <c r="L11" s="780"/>
      <c r="Q11" s="782"/>
      <c r="R11" s="787"/>
      <c r="S11" s="787"/>
      <c r="T11" s="787"/>
      <c r="U11" s="787"/>
      <c r="V11" s="787"/>
    </row>
    <row r="12" spans="3:22" ht="15.75" customHeight="1" x14ac:dyDescent="0.2">
      <c r="C12" s="788"/>
      <c r="D12" s="781" t="s">
        <v>90</v>
      </c>
      <c r="E12" s="781" t="s">
        <v>91</v>
      </c>
      <c r="F12" s="781" t="s">
        <v>2</v>
      </c>
      <c r="G12" s="781" t="s">
        <v>90</v>
      </c>
      <c r="H12" s="781" t="s">
        <v>91</v>
      </c>
      <c r="I12" s="781" t="s">
        <v>2</v>
      </c>
      <c r="J12" s="789"/>
      <c r="K12" s="780"/>
      <c r="L12" s="780"/>
      <c r="Q12" s="782"/>
      <c r="R12" s="790"/>
      <c r="S12" s="790"/>
      <c r="T12" s="790"/>
      <c r="U12" s="790"/>
    </row>
    <row r="13" spans="3:22" ht="15.75" x14ac:dyDescent="0.2">
      <c r="C13" s="791">
        <v>2000</v>
      </c>
      <c r="D13" s="561">
        <v>74</v>
      </c>
      <c r="E13" s="561">
        <v>43</v>
      </c>
      <c r="F13" s="561">
        <f>SUM(D13:E13)</f>
        <v>117</v>
      </c>
      <c r="G13" s="561"/>
      <c r="H13" s="561"/>
      <c r="I13" s="561"/>
      <c r="J13" s="561">
        <v>4.0999999999999996</v>
      </c>
      <c r="K13" s="561">
        <v>6</v>
      </c>
      <c r="L13" s="561">
        <v>86</v>
      </c>
      <c r="Q13" s="782"/>
      <c r="R13" s="790"/>
      <c r="S13" s="790"/>
      <c r="T13" s="790"/>
      <c r="U13" s="790"/>
    </row>
    <row r="14" spans="3:22" ht="15.75" x14ac:dyDescent="0.2">
      <c r="C14" s="791">
        <v>2001</v>
      </c>
      <c r="D14" s="561">
        <v>77</v>
      </c>
      <c r="E14" s="561">
        <v>55</v>
      </c>
      <c r="F14" s="561">
        <f t="shared" ref="F14:F30" si="0">SUM(D14:E14)</f>
        <v>132</v>
      </c>
      <c r="G14" s="561"/>
      <c r="H14" s="561"/>
      <c r="I14" s="561"/>
      <c r="J14" s="561">
        <v>5</v>
      </c>
      <c r="K14" s="561">
        <v>6</v>
      </c>
      <c r="L14" s="561">
        <v>85</v>
      </c>
      <c r="Q14" s="782"/>
      <c r="R14" s="790"/>
      <c r="S14" s="790"/>
      <c r="T14" s="790"/>
      <c r="U14" s="790"/>
    </row>
    <row r="15" spans="3:22" ht="15.75" x14ac:dyDescent="0.2">
      <c r="C15" s="791">
        <v>2002</v>
      </c>
      <c r="D15" s="561">
        <v>99</v>
      </c>
      <c r="E15" s="561">
        <v>61</v>
      </c>
      <c r="F15" s="561">
        <f t="shared" si="0"/>
        <v>160</v>
      </c>
      <c r="G15" s="561"/>
      <c r="H15" s="561"/>
      <c r="I15" s="561"/>
      <c r="J15" s="561">
        <v>5.3</v>
      </c>
      <c r="K15" s="561">
        <v>6</v>
      </c>
      <c r="L15" s="561">
        <v>96</v>
      </c>
      <c r="Q15" s="782"/>
      <c r="R15" s="790"/>
      <c r="S15" s="790"/>
      <c r="T15" s="790"/>
      <c r="U15" s="790"/>
    </row>
    <row r="16" spans="3:22" ht="15.75" x14ac:dyDescent="0.2">
      <c r="C16" s="791">
        <v>2003</v>
      </c>
      <c r="D16" s="561">
        <v>100</v>
      </c>
      <c r="E16" s="561">
        <v>45</v>
      </c>
      <c r="F16" s="561">
        <f t="shared" si="0"/>
        <v>145</v>
      </c>
      <c r="G16" s="561"/>
      <c r="H16" s="561"/>
      <c r="I16" s="561"/>
      <c r="J16" s="561">
        <v>4.9000000000000004</v>
      </c>
      <c r="K16" s="561">
        <v>5</v>
      </c>
      <c r="L16" s="561">
        <v>94</v>
      </c>
      <c r="Q16" s="782"/>
      <c r="R16" s="790"/>
      <c r="S16" s="790"/>
      <c r="T16" s="790"/>
      <c r="U16" s="790"/>
    </row>
    <row r="17" spans="3:22" ht="15.75" x14ac:dyDescent="0.2">
      <c r="C17" s="791">
        <v>2004</v>
      </c>
      <c r="D17" s="561">
        <v>88</v>
      </c>
      <c r="E17" s="561">
        <v>65</v>
      </c>
      <c r="F17" s="561">
        <f t="shared" si="0"/>
        <v>153</v>
      </c>
      <c r="G17" s="561"/>
      <c r="H17" s="561"/>
      <c r="I17" s="561"/>
      <c r="J17" s="561">
        <v>5.4</v>
      </c>
      <c r="K17" s="561">
        <v>5</v>
      </c>
      <c r="L17" s="561">
        <v>85</v>
      </c>
      <c r="Q17" s="782"/>
      <c r="R17" s="790"/>
      <c r="S17" s="790"/>
      <c r="T17" s="790"/>
      <c r="U17" s="790"/>
    </row>
    <row r="18" spans="3:22" ht="15.75" x14ac:dyDescent="0.2">
      <c r="C18" s="791">
        <v>2005</v>
      </c>
      <c r="D18" s="561">
        <v>130</v>
      </c>
      <c r="E18" s="561">
        <v>51</v>
      </c>
      <c r="F18" s="561">
        <f t="shared" si="0"/>
        <v>181</v>
      </c>
      <c r="G18" s="561">
        <v>1807</v>
      </c>
      <c r="H18" s="561">
        <v>1284</v>
      </c>
      <c r="I18" s="561">
        <v>3091</v>
      </c>
      <c r="J18" s="792">
        <f t="shared" ref="J18:J27" si="1">F18/I18*100</f>
        <v>5.8557101261727595</v>
      </c>
      <c r="K18" s="561">
        <v>5</v>
      </c>
      <c r="L18" s="561">
        <v>91</v>
      </c>
      <c r="Q18" s="782"/>
      <c r="R18" s="790"/>
      <c r="S18" s="790"/>
      <c r="T18" s="790"/>
      <c r="U18" s="790"/>
    </row>
    <row r="19" spans="3:22" ht="15.75" x14ac:dyDescent="0.2">
      <c r="C19" s="791">
        <v>2006</v>
      </c>
      <c r="D19" s="561">
        <v>78</v>
      </c>
      <c r="E19" s="561">
        <v>51</v>
      </c>
      <c r="F19" s="561">
        <f t="shared" si="0"/>
        <v>129</v>
      </c>
      <c r="G19" s="561">
        <v>1643</v>
      </c>
      <c r="H19" s="561">
        <v>1213</v>
      </c>
      <c r="I19" s="561">
        <v>2856</v>
      </c>
      <c r="J19" s="792">
        <f t="shared" si="1"/>
        <v>4.5168067226890756</v>
      </c>
      <c r="K19" s="561">
        <v>6</v>
      </c>
      <c r="L19" s="561">
        <v>83</v>
      </c>
      <c r="Q19" s="782"/>
      <c r="R19" s="790"/>
      <c r="S19" s="790"/>
      <c r="T19" s="790"/>
      <c r="U19" s="790"/>
    </row>
    <row r="20" spans="3:22" ht="15.75" x14ac:dyDescent="0.2">
      <c r="C20" s="791">
        <v>2007</v>
      </c>
      <c r="D20" s="561">
        <v>85</v>
      </c>
      <c r="E20" s="561">
        <v>57</v>
      </c>
      <c r="F20" s="561">
        <f t="shared" si="0"/>
        <v>142</v>
      </c>
      <c r="G20" s="561">
        <v>1701</v>
      </c>
      <c r="H20" s="561">
        <v>1309</v>
      </c>
      <c r="I20" s="561">
        <v>3010</v>
      </c>
      <c r="J20" s="792">
        <f t="shared" si="1"/>
        <v>4.7176079734219272</v>
      </c>
      <c r="K20" s="561">
        <v>6</v>
      </c>
      <c r="L20" s="561">
        <v>85</v>
      </c>
      <c r="Q20" s="782"/>
      <c r="R20" s="790"/>
      <c r="S20" s="790"/>
      <c r="T20" s="790"/>
      <c r="U20" s="790"/>
    </row>
    <row r="21" spans="3:22" ht="15.75" x14ac:dyDescent="0.2">
      <c r="C21" s="791">
        <v>2008</v>
      </c>
      <c r="D21" s="561">
        <v>71</v>
      </c>
      <c r="E21" s="561">
        <v>49</v>
      </c>
      <c r="F21" s="561">
        <f t="shared" si="0"/>
        <v>120</v>
      </c>
      <c r="G21" s="561">
        <v>1778</v>
      </c>
      <c r="H21" s="561">
        <v>1336</v>
      </c>
      <c r="I21" s="561">
        <v>3114</v>
      </c>
      <c r="J21" s="792">
        <f t="shared" si="1"/>
        <v>3.8535645472061653</v>
      </c>
      <c r="K21" s="561">
        <v>6</v>
      </c>
      <c r="L21" s="561">
        <v>95</v>
      </c>
      <c r="Q21" s="782"/>
      <c r="R21" s="790"/>
      <c r="S21" s="790"/>
      <c r="T21" s="790"/>
      <c r="U21" s="790"/>
    </row>
    <row r="22" spans="3:22" ht="15.75" x14ac:dyDescent="0.2">
      <c r="C22" s="791">
        <v>2009</v>
      </c>
      <c r="D22" s="561">
        <v>57</v>
      </c>
      <c r="E22" s="561">
        <v>49</v>
      </c>
      <c r="F22" s="561">
        <f t="shared" si="0"/>
        <v>106</v>
      </c>
      <c r="G22" s="561">
        <v>1719</v>
      </c>
      <c r="H22" s="561">
        <v>1315</v>
      </c>
      <c r="I22" s="561">
        <v>3034</v>
      </c>
      <c r="J22" s="792">
        <f t="shared" si="1"/>
        <v>3.4937376400791038</v>
      </c>
      <c r="K22" s="561">
        <v>6</v>
      </c>
      <c r="L22" s="561">
        <v>90</v>
      </c>
      <c r="Q22" s="782"/>
      <c r="R22" s="790"/>
      <c r="S22" s="790"/>
      <c r="T22" s="790"/>
      <c r="U22" s="790"/>
    </row>
    <row r="23" spans="3:22" ht="15.75" x14ac:dyDescent="0.2">
      <c r="C23" s="791">
        <v>2010</v>
      </c>
      <c r="D23" s="561">
        <v>75</v>
      </c>
      <c r="E23" s="561">
        <v>44</v>
      </c>
      <c r="F23" s="561">
        <f t="shared" si="0"/>
        <v>119</v>
      </c>
      <c r="G23" s="561">
        <v>1853</v>
      </c>
      <c r="H23" s="561">
        <v>1372</v>
      </c>
      <c r="I23" s="561">
        <v>3228</v>
      </c>
      <c r="J23" s="792">
        <f t="shared" si="1"/>
        <v>3.6864931846344486</v>
      </c>
      <c r="K23" s="561">
        <v>6</v>
      </c>
      <c r="L23" s="561">
        <v>93</v>
      </c>
      <c r="Q23" s="782"/>
      <c r="R23" s="790"/>
      <c r="S23" s="790"/>
      <c r="T23" s="790"/>
      <c r="U23" s="790"/>
    </row>
    <row r="24" spans="3:22" ht="15.75" x14ac:dyDescent="0.2">
      <c r="C24" s="791">
        <v>2011</v>
      </c>
      <c r="D24" s="561">
        <v>63</v>
      </c>
      <c r="E24" s="561">
        <v>42</v>
      </c>
      <c r="F24" s="561">
        <f t="shared" si="0"/>
        <v>105</v>
      </c>
      <c r="G24" s="561">
        <v>1747</v>
      </c>
      <c r="H24" s="561">
        <v>1286</v>
      </c>
      <c r="I24" s="561">
        <v>3033</v>
      </c>
      <c r="J24" s="792">
        <f t="shared" si="1"/>
        <v>3.4619188921859543</v>
      </c>
      <c r="K24" s="561">
        <v>7</v>
      </c>
      <c r="L24" s="561">
        <v>88</v>
      </c>
      <c r="Q24" s="782"/>
      <c r="R24" s="790"/>
      <c r="S24" s="790"/>
      <c r="T24" s="790"/>
      <c r="U24" s="790"/>
    </row>
    <row r="25" spans="3:22" ht="15.75" x14ac:dyDescent="0.2">
      <c r="C25" s="791">
        <v>2012</v>
      </c>
      <c r="D25" s="561">
        <v>64</v>
      </c>
      <c r="E25" s="561">
        <v>43</v>
      </c>
      <c r="F25" s="561">
        <f t="shared" si="0"/>
        <v>107</v>
      </c>
      <c r="G25" s="561"/>
      <c r="H25" s="561"/>
      <c r="I25" s="561">
        <v>3418</v>
      </c>
      <c r="J25" s="792">
        <f t="shared" si="1"/>
        <v>3.1304856641310703</v>
      </c>
      <c r="K25" s="561">
        <v>6</v>
      </c>
      <c r="L25" s="561"/>
      <c r="Q25" s="782"/>
      <c r="R25" s="790"/>
      <c r="S25" s="790"/>
      <c r="T25" s="790"/>
      <c r="U25" s="790"/>
    </row>
    <row r="26" spans="3:22" ht="15.75" x14ac:dyDescent="0.2">
      <c r="C26" s="791">
        <v>2013</v>
      </c>
      <c r="D26" s="561">
        <v>56</v>
      </c>
      <c r="E26" s="561">
        <v>39</v>
      </c>
      <c r="F26" s="561">
        <f t="shared" si="0"/>
        <v>95</v>
      </c>
      <c r="G26" s="561"/>
      <c r="H26" s="561"/>
      <c r="I26" s="561">
        <v>3260</v>
      </c>
      <c r="J26" s="792">
        <f t="shared" si="1"/>
        <v>2.9141104294478524</v>
      </c>
      <c r="K26" s="561">
        <v>6</v>
      </c>
      <c r="L26" s="561"/>
      <c r="Q26" s="782"/>
      <c r="R26" s="790"/>
      <c r="S26" s="790"/>
      <c r="T26" s="790"/>
      <c r="U26" s="790"/>
    </row>
    <row r="27" spans="3:22" ht="15.75" x14ac:dyDescent="0.2">
      <c r="C27" s="791">
        <v>2014</v>
      </c>
      <c r="D27" s="561">
        <v>61</v>
      </c>
      <c r="E27" s="561">
        <v>40</v>
      </c>
      <c r="F27" s="561">
        <f t="shared" si="0"/>
        <v>101</v>
      </c>
      <c r="G27" s="561"/>
      <c r="H27" s="561"/>
      <c r="I27" s="561">
        <v>3269</v>
      </c>
      <c r="J27" s="792">
        <f t="shared" si="1"/>
        <v>3.0896298562251454</v>
      </c>
      <c r="K27" s="561">
        <v>6</v>
      </c>
      <c r="L27" s="561"/>
      <c r="Q27" s="782"/>
      <c r="R27" s="790"/>
      <c r="S27" s="790"/>
      <c r="T27" s="790"/>
      <c r="U27" s="790"/>
      <c r="V27" s="790"/>
    </row>
    <row r="28" spans="3:22" ht="15.75" x14ac:dyDescent="0.2">
      <c r="C28" s="791">
        <v>2015</v>
      </c>
      <c r="D28" s="561">
        <v>63</v>
      </c>
      <c r="E28" s="561">
        <v>44</v>
      </c>
      <c r="F28" s="561">
        <f t="shared" si="0"/>
        <v>107</v>
      </c>
      <c r="G28" s="561"/>
      <c r="H28" s="561"/>
      <c r="I28" s="561"/>
      <c r="J28" s="561"/>
      <c r="K28" s="561"/>
      <c r="L28" s="561"/>
      <c r="Q28" s="782"/>
      <c r="R28" s="790"/>
      <c r="S28" s="790"/>
      <c r="T28" s="790"/>
      <c r="U28" s="790"/>
      <c r="V28" s="790"/>
    </row>
    <row r="29" spans="3:22" ht="15.75" x14ac:dyDescent="0.2">
      <c r="C29" s="791">
        <v>2016</v>
      </c>
      <c r="D29" s="561">
        <v>51</v>
      </c>
      <c r="E29" s="561">
        <v>38</v>
      </c>
      <c r="F29" s="561">
        <f t="shared" si="0"/>
        <v>89</v>
      </c>
      <c r="G29" s="561"/>
      <c r="H29" s="561"/>
      <c r="I29" s="561"/>
      <c r="J29" s="561"/>
      <c r="K29" s="561"/>
      <c r="L29" s="561"/>
      <c r="Q29" s="782"/>
      <c r="R29" s="790"/>
      <c r="S29" s="790"/>
      <c r="T29" s="790"/>
      <c r="U29" s="790"/>
      <c r="V29" s="790"/>
    </row>
    <row r="30" spans="3:22" ht="15.75" x14ac:dyDescent="0.2">
      <c r="C30" s="791">
        <v>2017</v>
      </c>
      <c r="D30" s="561">
        <v>50</v>
      </c>
      <c r="E30" s="561">
        <v>35</v>
      </c>
      <c r="F30" s="561">
        <f t="shared" si="0"/>
        <v>85</v>
      </c>
      <c r="G30" s="561"/>
      <c r="H30" s="561"/>
      <c r="I30" s="561"/>
      <c r="J30" s="561"/>
      <c r="K30" s="561"/>
      <c r="L30" s="561"/>
      <c r="Q30" s="782"/>
      <c r="R30" s="790"/>
      <c r="S30" s="790"/>
      <c r="T30" s="790"/>
      <c r="U30" s="790"/>
      <c r="V30" s="790"/>
    </row>
    <row r="31" spans="3:22" ht="15.75" x14ac:dyDescent="0.2">
      <c r="C31" s="791">
        <v>2018</v>
      </c>
      <c r="D31" s="561"/>
      <c r="E31" s="561"/>
      <c r="F31" s="561"/>
      <c r="G31" s="561"/>
      <c r="H31" s="561"/>
      <c r="I31" s="561"/>
      <c r="J31" s="561"/>
      <c r="K31" s="561"/>
      <c r="L31" s="561"/>
      <c r="Q31" s="782"/>
      <c r="R31" s="790"/>
      <c r="S31" s="790"/>
      <c r="T31" s="790"/>
      <c r="U31" s="790"/>
    </row>
    <row r="32" spans="3:22" ht="15.75" x14ac:dyDescent="0.2">
      <c r="C32" s="791">
        <v>2019</v>
      </c>
      <c r="D32" s="561"/>
      <c r="E32" s="561"/>
      <c r="F32" s="561"/>
      <c r="G32" s="561"/>
      <c r="H32" s="561"/>
      <c r="I32" s="561"/>
      <c r="J32" s="561"/>
      <c r="K32" s="561"/>
      <c r="L32" s="561"/>
      <c r="Q32" s="793"/>
      <c r="R32" s="793"/>
      <c r="S32" s="793"/>
      <c r="T32" s="793"/>
      <c r="U32" s="793"/>
    </row>
    <row r="33" spans="2:21" ht="15.75" x14ac:dyDescent="0.25">
      <c r="C33" s="791">
        <v>2020</v>
      </c>
      <c r="D33" s="561"/>
      <c r="E33" s="561"/>
      <c r="F33" s="561"/>
      <c r="G33" s="561"/>
      <c r="H33" s="561"/>
      <c r="I33" s="561"/>
      <c r="J33" s="561"/>
      <c r="K33" s="561"/>
      <c r="L33" s="561"/>
      <c r="Q33" s="794"/>
      <c r="R33" s="795"/>
      <c r="S33" s="795"/>
      <c r="T33" s="795"/>
      <c r="U33" s="795"/>
    </row>
    <row r="34" spans="2:21" ht="15.75" x14ac:dyDescent="0.25">
      <c r="C34" s="791">
        <v>2021</v>
      </c>
      <c r="D34" s="561"/>
      <c r="E34" s="561"/>
      <c r="F34" s="561"/>
      <c r="G34" s="561"/>
      <c r="H34" s="561"/>
      <c r="I34" s="561"/>
      <c r="J34" s="561"/>
      <c r="K34" s="561"/>
      <c r="L34" s="561"/>
      <c r="Q34" s="794"/>
      <c r="R34" s="795"/>
      <c r="S34" s="795"/>
      <c r="T34" s="795"/>
      <c r="U34" s="795"/>
    </row>
    <row r="35" spans="2:21" x14ac:dyDescent="0.2">
      <c r="B35" s="283"/>
      <c r="C35" s="716" t="s">
        <v>671</v>
      </c>
      <c r="D35" s="717"/>
      <c r="E35" s="717"/>
      <c r="F35" s="717"/>
      <c r="G35" s="717"/>
      <c r="H35" s="717"/>
      <c r="I35" s="717"/>
      <c r="J35" s="717"/>
      <c r="K35" s="717"/>
      <c r="L35" s="718"/>
      <c r="R35" s="11"/>
    </row>
    <row r="36" spans="2:21" x14ac:dyDescent="0.2">
      <c r="R36" s="251"/>
    </row>
    <row r="38" spans="2:21" ht="15.75" customHeight="1" x14ac:dyDescent="0.25">
      <c r="C38" s="796" t="s">
        <v>741</v>
      </c>
      <c r="D38" s="796"/>
      <c r="E38" s="796"/>
      <c r="F38" s="796"/>
      <c r="G38" s="796"/>
    </row>
    <row r="39" spans="2:21" ht="15.6" customHeight="1" x14ac:dyDescent="0.2">
      <c r="C39" s="797" t="s">
        <v>54</v>
      </c>
      <c r="D39" s="798" t="s">
        <v>92</v>
      </c>
      <c r="E39" s="799"/>
      <c r="F39" s="799"/>
      <c r="G39" s="800"/>
      <c r="I39" s="767" t="s">
        <v>740</v>
      </c>
      <c r="J39" s="768"/>
      <c r="K39" s="768"/>
      <c r="L39" s="768"/>
      <c r="M39" s="768"/>
      <c r="N39" s="769"/>
    </row>
    <row r="40" spans="2:21" ht="24" customHeight="1" x14ac:dyDescent="0.2">
      <c r="C40" s="801"/>
      <c r="D40" s="801" t="s">
        <v>90</v>
      </c>
      <c r="E40" s="801" t="s">
        <v>91</v>
      </c>
      <c r="F40" s="801" t="s">
        <v>93</v>
      </c>
      <c r="G40" s="801" t="s">
        <v>2</v>
      </c>
      <c r="H40" s="802"/>
      <c r="I40" s="770"/>
      <c r="J40" s="409"/>
      <c r="K40" s="409"/>
      <c r="L40" s="409"/>
      <c r="M40" s="409"/>
      <c r="N40" s="771"/>
    </row>
    <row r="41" spans="2:21" ht="25.5" x14ac:dyDescent="0.2">
      <c r="C41" s="561">
        <v>2004</v>
      </c>
      <c r="D41" s="561">
        <v>230</v>
      </c>
      <c r="E41" s="561">
        <v>307</v>
      </c>
      <c r="F41" s="561"/>
      <c r="G41" s="561">
        <f>(D41+E41+F41)</f>
        <v>537</v>
      </c>
      <c r="I41" s="43" t="s">
        <v>54</v>
      </c>
      <c r="J41" s="43" t="s">
        <v>90</v>
      </c>
      <c r="K41" s="582" t="s">
        <v>91</v>
      </c>
      <c r="L41" s="582" t="s">
        <v>581</v>
      </c>
      <c r="M41" s="582" t="s">
        <v>2</v>
      </c>
      <c r="N41" s="582" t="s">
        <v>672</v>
      </c>
    </row>
    <row r="42" spans="2:21" x14ac:dyDescent="0.2">
      <c r="C42" s="561">
        <v>2005</v>
      </c>
      <c r="D42" s="561">
        <v>281</v>
      </c>
      <c r="E42" s="561">
        <v>332</v>
      </c>
      <c r="F42" s="561"/>
      <c r="G42" s="561">
        <f t="shared" ref="G42:G53" si="2">(D42+E42+F42)</f>
        <v>613</v>
      </c>
      <c r="I42" s="12">
        <v>2005</v>
      </c>
      <c r="J42" s="590">
        <v>279</v>
      </c>
      <c r="K42" s="589">
        <v>306</v>
      </c>
      <c r="L42" s="589">
        <v>0</v>
      </c>
      <c r="M42" s="589">
        <f>SUM(J42:L42)</f>
        <v>585</v>
      </c>
      <c r="N42" s="803">
        <f>J42/K42*100</f>
        <v>91.17647058823529</v>
      </c>
    </row>
    <row r="43" spans="2:21" x14ac:dyDescent="0.2">
      <c r="C43" s="561">
        <v>2006</v>
      </c>
      <c r="D43" s="561">
        <v>305</v>
      </c>
      <c r="E43" s="561">
        <v>435</v>
      </c>
      <c r="F43" s="561"/>
      <c r="G43" s="561">
        <f t="shared" si="2"/>
        <v>740</v>
      </c>
      <c r="I43" s="12" t="s">
        <v>582</v>
      </c>
      <c r="J43" s="590">
        <v>352</v>
      </c>
      <c r="K43" s="589">
        <v>412</v>
      </c>
      <c r="L43" s="589">
        <v>1</v>
      </c>
      <c r="M43" s="589">
        <f t="shared" ref="M43:M59" si="3">SUM(J43:L43)</f>
        <v>765</v>
      </c>
      <c r="N43" s="803">
        <f t="shared" ref="N43:N59" si="4">J43/K43*100</f>
        <v>85.436893203883486</v>
      </c>
    </row>
    <row r="44" spans="2:21" x14ac:dyDescent="0.2">
      <c r="C44" s="561">
        <v>2007</v>
      </c>
      <c r="D44" s="561">
        <v>271</v>
      </c>
      <c r="E44" s="561">
        <v>412</v>
      </c>
      <c r="F44" s="561"/>
      <c r="G44" s="561">
        <f t="shared" si="2"/>
        <v>683</v>
      </c>
      <c r="I44" s="12">
        <v>2007</v>
      </c>
      <c r="J44" s="590">
        <v>301</v>
      </c>
      <c r="K44" s="589">
        <v>385</v>
      </c>
      <c r="L44" s="589">
        <v>6</v>
      </c>
      <c r="M44" s="589">
        <f t="shared" si="3"/>
        <v>692</v>
      </c>
      <c r="N44" s="803">
        <f t="shared" si="4"/>
        <v>78.181818181818187</v>
      </c>
    </row>
    <row r="45" spans="2:21" x14ac:dyDescent="0.2">
      <c r="C45" s="561">
        <v>2008</v>
      </c>
      <c r="D45" s="561">
        <v>258</v>
      </c>
      <c r="E45" s="561">
        <v>343</v>
      </c>
      <c r="F45" s="561"/>
      <c r="G45" s="561">
        <f t="shared" si="2"/>
        <v>601</v>
      </c>
      <c r="I45" s="12" t="s">
        <v>583</v>
      </c>
      <c r="J45" s="590">
        <v>291</v>
      </c>
      <c r="K45" s="589">
        <v>323</v>
      </c>
      <c r="L45" s="589">
        <v>11</v>
      </c>
      <c r="M45" s="589">
        <f t="shared" si="3"/>
        <v>625</v>
      </c>
      <c r="N45" s="803">
        <f t="shared" si="4"/>
        <v>90.092879256965944</v>
      </c>
    </row>
    <row r="46" spans="2:21" x14ac:dyDescent="0.2">
      <c r="C46" s="561">
        <v>2009</v>
      </c>
      <c r="D46" s="561">
        <v>302</v>
      </c>
      <c r="E46" s="561">
        <v>284</v>
      </c>
      <c r="F46" s="561"/>
      <c r="G46" s="561">
        <f t="shared" si="2"/>
        <v>586</v>
      </c>
      <c r="I46" s="12" t="s">
        <v>584</v>
      </c>
      <c r="J46" s="590">
        <v>289</v>
      </c>
      <c r="K46" s="589">
        <v>297</v>
      </c>
      <c r="L46" s="589">
        <v>5</v>
      </c>
      <c r="M46" s="589">
        <f t="shared" si="3"/>
        <v>591</v>
      </c>
      <c r="N46" s="803">
        <f t="shared" si="4"/>
        <v>97.306397306397301</v>
      </c>
    </row>
    <row r="47" spans="2:21" x14ac:dyDescent="0.2">
      <c r="C47" s="561">
        <v>2010</v>
      </c>
      <c r="D47" s="561">
        <v>271</v>
      </c>
      <c r="E47" s="561">
        <v>381</v>
      </c>
      <c r="F47" s="561"/>
      <c r="G47" s="561">
        <f t="shared" si="2"/>
        <v>652</v>
      </c>
      <c r="I47" s="12" t="s">
        <v>585</v>
      </c>
      <c r="J47" s="590">
        <v>276</v>
      </c>
      <c r="K47" s="589">
        <v>271</v>
      </c>
      <c r="L47" s="589">
        <v>8</v>
      </c>
      <c r="M47" s="589">
        <f t="shared" si="3"/>
        <v>555</v>
      </c>
      <c r="N47" s="803">
        <f t="shared" si="4"/>
        <v>101.8450184501845</v>
      </c>
    </row>
    <row r="48" spans="2:21" x14ac:dyDescent="0.2">
      <c r="C48" s="561">
        <v>2011</v>
      </c>
      <c r="D48" s="561">
        <v>256</v>
      </c>
      <c r="E48" s="561">
        <v>388</v>
      </c>
      <c r="F48" s="561">
        <v>1</v>
      </c>
      <c r="G48" s="561">
        <f t="shared" si="2"/>
        <v>645</v>
      </c>
      <c r="I48" s="12">
        <v>2011</v>
      </c>
      <c r="J48" s="590">
        <v>284</v>
      </c>
      <c r="K48" s="589">
        <v>259</v>
      </c>
      <c r="L48" s="589">
        <v>8</v>
      </c>
      <c r="M48" s="589">
        <f t="shared" si="3"/>
        <v>551</v>
      </c>
      <c r="N48" s="803">
        <f t="shared" si="4"/>
        <v>109.65250965250965</v>
      </c>
    </row>
    <row r="49" spans="3:54" x14ac:dyDescent="0.2">
      <c r="C49" s="561">
        <v>2012</v>
      </c>
      <c r="D49" s="561">
        <v>270</v>
      </c>
      <c r="E49" s="561">
        <v>450</v>
      </c>
      <c r="F49" s="561">
        <v>1</v>
      </c>
      <c r="G49" s="561">
        <f t="shared" si="2"/>
        <v>721</v>
      </c>
      <c r="I49" s="12" t="s">
        <v>586</v>
      </c>
      <c r="J49" s="590">
        <v>321</v>
      </c>
      <c r="K49" s="589">
        <v>263</v>
      </c>
      <c r="L49" s="589">
        <v>11</v>
      </c>
      <c r="M49" s="589">
        <f t="shared" si="3"/>
        <v>595</v>
      </c>
      <c r="N49" s="803">
        <f t="shared" si="4"/>
        <v>122.05323193916351</v>
      </c>
    </row>
    <row r="50" spans="3:54" x14ac:dyDescent="0.2">
      <c r="C50" s="561">
        <v>2013</v>
      </c>
      <c r="D50" s="561">
        <v>304</v>
      </c>
      <c r="E50" s="561">
        <v>361</v>
      </c>
      <c r="F50" s="561">
        <v>1</v>
      </c>
      <c r="G50" s="561">
        <f t="shared" si="2"/>
        <v>666</v>
      </c>
      <c r="I50" s="12" t="s">
        <v>587</v>
      </c>
      <c r="J50" s="590">
        <v>256</v>
      </c>
      <c r="K50" s="589">
        <v>301</v>
      </c>
      <c r="L50" s="589">
        <v>13</v>
      </c>
      <c r="M50" s="589">
        <f t="shared" si="3"/>
        <v>570</v>
      </c>
      <c r="N50" s="803">
        <f t="shared" si="4"/>
        <v>85.049833887043192</v>
      </c>
    </row>
    <row r="51" spans="3:54" x14ac:dyDescent="0.2">
      <c r="C51" s="561">
        <v>2014</v>
      </c>
      <c r="D51" s="561">
        <v>267</v>
      </c>
      <c r="E51" s="561">
        <v>378</v>
      </c>
      <c r="F51" s="561">
        <v>1</v>
      </c>
      <c r="G51" s="561">
        <f t="shared" si="2"/>
        <v>646</v>
      </c>
      <c r="I51" s="12" t="s">
        <v>588</v>
      </c>
      <c r="J51" s="590">
        <v>317</v>
      </c>
      <c r="K51" s="589">
        <v>309</v>
      </c>
      <c r="L51" s="589">
        <v>11</v>
      </c>
      <c r="M51" s="589">
        <f t="shared" si="3"/>
        <v>637</v>
      </c>
      <c r="N51" s="803">
        <f t="shared" si="4"/>
        <v>102.58899676375404</v>
      </c>
    </row>
    <row r="52" spans="3:54" x14ac:dyDescent="0.2">
      <c r="C52" s="561">
        <v>2015</v>
      </c>
      <c r="D52" s="561">
        <v>206</v>
      </c>
      <c r="E52" s="561">
        <v>289</v>
      </c>
      <c r="F52" s="561"/>
      <c r="G52" s="561">
        <f t="shared" si="2"/>
        <v>495</v>
      </c>
      <c r="I52" s="12" t="s">
        <v>589</v>
      </c>
      <c r="J52" s="590">
        <v>251</v>
      </c>
      <c r="K52" s="589">
        <v>259</v>
      </c>
      <c r="L52" s="589">
        <v>6</v>
      </c>
      <c r="M52" s="589">
        <f t="shared" si="3"/>
        <v>516</v>
      </c>
      <c r="N52" s="803">
        <f t="shared" si="4"/>
        <v>96.91119691119691</v>
      </c>
    </row>
    <row r="53" spans="3:54" x14ac:dyDescent="0.2">
      <c r="C53" s="561">
        <v>2016</v>
      </c>
      <c r="D53" s="561">
        <v>249</v>
      </c>
      <c r="E53" s="561">
        <v>355</v>
      </c>
      <c r="F53" s="561">
        <v>7</v>
      </c>
      <c r="G53" s="561">
        <f t="shared" si="2"/>
        <v>611</v>
      </c>
      <c r="I53" s="12" t="s">
        <v>590</v>
      </c>
      <c r="J53" s="590">
        <v>331</v>
      </c>
      <c r="K53" s="589">
        <v>345</v>
      </c>
      <c r="L53" s="589">
        <v>7</v>
      </c>
      <c r="M53" s="589">
        <f t="shared" si="3"/>
        <v>683</v>
      </c>
      <c r="N53" s="803">
        <f t="shared" si="4"/>
        <v>95.94202898550725</v>
      </c>
    </row>
    <row r="54" spans="3:54" x14ac:dyDescent="0.2">
      <c r="C54" s="561">
        <v>2017</v>
      </c>
      <c r="D54" s="561">
        <v>318</v>
      </c>
      <c r="E54" s="561">
        <v>374</v>
      </c>
      <c r="F54" s="561">
        <v>2</v>
      </c>
      <c r="G54" s="561">
        <f>SUM(D54:F54)</f>
        <v>694</v>
      </c>
      <c r="I54" s="12" t="s">
        <v>591</v>
      </c>
      <c r="J54" s="590">
        <v>298</v>
      </c>
      <c r="K54" s="589">
        <v>335</v>
      </c>
      <c r="L54" s="589">
        <v>3</v>
      </c>
      <c r="M54" s="589">
        <f t="shared" si="3"/>
        <v>636</v>
      </c>
      <c r="N54" s="803">
        <f t="shared" si="4"/>
        <v>88.955223880597018</v>
      </c>
    </row>
    <row r="55" spans="3:54" x14ac:dyDescent="0.2">
      <c r="C55" s="561">
        <v>2018</v>
      </c>
      <c r="D55" s="561">
        <v>321</v>
      </c>
      <c r="E55" s="561">
        <v>378</v>
      </c>
      <c r="F55" s="561">
        <v>2</v>
      </c>
      <c r="G55" s="561">
        <f t="shared" ref="G55:G59" si="5">SUM(D55:F55)</f>
        <v>701</v>
      </c>
      <c r="I55" s="12" t="s">
        <v>459</v>
      </c>
      <c r="J55" s="590">
        <v>322</v>
      </c>
      <c r="K55" s="589">
        <v>352</v>
      </c>
      <c r="L55" s="589">
        <v>2</v>
      </c>
      <c r="M55" s="589">
        <f t="shared" si="3"/>
        <v>676</v>
      </c>
      <c r="N55" s="803">
        <f t="shared" si="4"/>
        <v>91.477272727272734</v>
      </c>
    </row>
    <row r="56" spans="3:54" x14ac:dyDescent="0.2">
      <c r="C56" s="561">
        <v>2019</v>
      </c>
      <c r="D56" s="561">
        <v>277</v>
      </c>
      <c r="E56" s="561">
        <v>331</v>
      </c>
      <c r="F56" s="561">
        <v>14</v>
      </c>
      <c r="G56" s="561">
        <f t="shared" si="5"/>
        <v>622</v>
      </c>
      <c r="I56" s="12">
        <v>2019</v>
      </c>
      <c r="J56" s="590">
        <v>337</v>
      </c>
      <c r="K56" s="589">
        <v>341</v>
      </c>
      <c r="L56" s="589">
        <v>3</v>
      </c>
      <c r="M56" s="589">
        <f t="shared" si="3"/>
        <v>681</v>
      </c>
      <c r="N56" s="803">
        <f t="shared" si="4"/>
        <v>98.826979472140764</v>
      </c>
    </row>
    <row r="57" spans="3:54" x14ac:dyDescent="0.2">
      <c r="C57" s="561">
        <v>2020</v>
      </c>
      <c r="D57" s="561">
        <v>185</v>
      </c>
      <c r="E57" s="561">
        <v>295</v>
      </c>
      <c r="F57" s="561">
        <v>20</v>
      </c>
      <c r="G57" s="561">
        <f t="shared" si="5"/>
        <v>500</v>
      </c>
      <c r="I57" s="12" t="s">
        <v>574</v>
      </c>
      <c r="J57" s="590">
        <v>237</v>
      </c>
      <c r="K57" s="589">
        <v>229</v>
      </c>
      <c r="L57" s="589">
        <v>10</v>
      </c>
      <c r="M57" s="589">
        <f t="shared" si="3"/>
        <v>476</v>
      </c>
      <c r="N57" s="803">
        <f t="shared" si="4"/>
        <v>103.49344978165939</v>
      </c>
    </row>
    <row r="58" spans="3:54" x14ac:dyDescent="0.2">
      <c r="C58" s="12">
        <v>2021</v>
      </c>
      <c r="D58" s="569">
        <v>241</v>
      </c>
      <c r="E58" s="569">
        <v>351</v>
      </c>
      <c r="F58" s="569">
        <v>20</v>
      </c>
      <c r="G58" s="561">
        <f t="shared" si="5"/>
        <v>612</v>
      </c>
      <c r="I58" s="804">
        <v>2021</v>
      </c>
      <c r="J58" s="805">
        <v>232</v>
      </c>
      <c r="K58" s="806">
        <v>224</v>
      </c>
      <c r="L58" s="806">
        <v>10</v>
      </c>
      <c r="M58" s="589">
        <f t="shared" si="3"/>
        <v>466</v>
      </c>
      <c r="N58" s="803">
        <f t="shared" si="4"/>
        <v>103.57142857142858</v>
      </c>
    </row>
    <row r="59" spans="3:54" x14ac:dyDescent="0.2">
      <c r="C59" s="804">
        <v>2022</v>
      </c>
      <c r="D59" s="807">
        <v>298</v>
      </c>
      <c r="E59" s="807">
        <v>351</v>
      </c>
      <c r="F59" s="807">
        <v>4</v>
      </c>
      <c r="G59" s="808">
        <f t="shared" si="5"/>
        <v>653</v>
      </c>
      <c r="I59" s="804">
        <v>2022</v>
      </c>
      <c r="J59" s="805">
        <v>254</v>
      </c>
      <c r="K59" s="806">
        <v>243</v>
      </c>
      <c r="L59" s="806">
        <v>5</v>
      </c>
      <c r="M59" s="589">
        <f t="shared" si="3"/>
        <v>502</v>
      </c>
      <c r="N59" s="803">
        <f t="shared" si="4"/>
        <v>104.5267489711934</v>
      </c>
    </row>
    <row r="60" spans="3:54" ht="40.5" customHeight="1" x14ac:dyDescent="0.2">
      <c r="C60" s="772" t="s">
        <v>1025</v>
      </c>
      <c r="D60" s="773"/>
      <c r="E60" s="773"/>
      <c r="F60" s="773"/>
      <c r="G60" s="774"/>
      <c r="I60" s="809" t="s">
        <v>573</v>
      </c>
      <c r="J60" s="809"/>
      <c r="K60" s="809"/>
      <c r="L60" s="809"/>
      <c r="M60" s="809"/>
      <c r="N60" s="809"/>
    </row>
    <row r="61" spans="3:54" x14ac:dyDescent="0.2">
      <c r="I61" s="268" t="s">
        <v>746</v>
      </c>
      <c r="J61" s="667" t="s">
        <v>820</v>
      </c>
    </row>
    <row r="62" spans="3:54" x14ac:dyDescent="0.2">
      <c r="I62" s="692" t="s">
        <v>1007</v>
      </c>
    </row>
    <row r="64" spans="3:54" x14ac:dyDescent="0.2">
      <c r="C64" s="810" t="s">
        <v>575</v>
      </c>
      <c r="D64" s="810"/>
      <c r="E64" s="810"/>
      <c r="F64" s="810"/>
      <c r="G64" s="810"/>
      <c r="H64" s="810"/>
      <c r="I64" s="810"/>
      <c r="J64" s="810"/>
      <c r="K64" s="810"/>
      <c r="L64" s="810"/>
      <c r="M64" s="810"/>
      <c r="N64" s="810"/>
      <c r="O64" s="506"/>
      <c r="P64" s="506"/>
      <c r="Q64" s="506"/>
      <c r="R64" s="506"/>
      <c r="S64" s="506"/>
      <c r="T64" s="506"/>
      <c r="U64" s="506"/>
      <c r="V64" s="506"/>
      <c r="W64" s="506"/>
      <c r="X64" s="506"/>
      <c r="Y64" s="506"/>
      <c r="Z64" s="506"/>
      <c r="AA64" s="506"/>
      <c r="AB64" s="506"/>
      <c r="AC64" s="506"/>
      <c r="AD64" s="506"/>
      <c r="AE64" s="506"/>
      <c r="AF64" s="506"/>
      <c r="AG64" s="506"/>
      <c r="AH64" s="506"/>
      <c r="AI64" s="506"/>
      <c r="AJ64" s="506"/>
      <c r="AK64" s="506"/>
      <c r="AL64" s="506"/>
      <c r="AM64" s="506"/>
      <c r="AN64" s="506"/>
      <c r="AO64" s="506"/>
      <c r="AP64" s="506"/>
      <c r="AQ64" s="506"/>
      <c r="AR64" s="506"/>
      <c r="AS64" s="506"/>
      <c r="AT64" s="506"/>
      <c r="AU64" s="506"/>
      <c r="AV64" s="506"/>
      <c r="AW64" s="506"/>
      <c r="AX64" s="506"/>
      <c r="AY64" s="506"/>
      <c r="AZ64" s="506"/>
      <c r="BA64" s="506"/>
      <c r="BB64" s="506"/>
    </row>
    <row r="65" spans="3:54" x14ac:dyDescent="0.2">
      <c r="C65" s="811" t="s">
        <v>572</v>
      </c>
      <c r="D65" s="811">
        <v>2004</v>
      </c>
      <c r="E65" s="811"/>
      <c r="F65" s="811"/>
      <c r="G65" s="811">
        <v>2005</v>
      </c>
      <c r="H65" s="811"/>
      <c r="I65" s="811"/>
      <c r="J65" s="811">
        <v>2006</v>
      </c>
      <c r="K65" s="811"/>
      <c r="L65" s="811"/>
      <c r="M65" s="811">
        <v>2007</v>
      </c>
      <c r="N65" s="811"/>
      <c r="O65" s="811"/>
      <c r="P65" s="811">
        <v>2008</v>
      </c>
      <c r="Q65" s="811"/>
      <c r="R65" s="811"/>
      <c r="S65" s="811">
        <v>2009</v>
      </c>
      <c r="T65" s="811"/>
      <c r="U65" s="811"/>
      <c r="V65" s="812">
        <v>2010</v>
      </c>
      <c r="W65" s="812"/>
      <c r="X65" s="812"/>
      <c r="Y65" s="812">
        <v>2011</v>
      </c>
      <c r="Z65" s="812"/>
      <c r="AA65" s="812"/>
      <c r="AB65" s="812">
        <v>2012</v>
      </c>
      <c r="AC65" s="812"/>
      <c r="AD65" s="812"/>
      <c r="AE65" s="812">
        <v>2013</v>
      </c>
      <c r="AF65" s="812"/>
      <c r="AG65" s="812"/>
      <c r="AH65" s="812">
        <v>2014</v>
      </c>
      <c r="AI65" s="812"/>
      <c r="AJ65" s="812"/>
      <c r="AK65" s="812">
        <v>2015</v>
      </c>
      <c r="AL65" s="812"/>
      <c r="AM65" s="813"/>
      <c r="AN65" s="811">
        <v>2016</v>
      </c>
      <c r="AO65" s="811"/>
      <c r="AP65" s="811"/>
      <c r="AQ65" s="811">
        <v>2017</v>
      </c>
      <c r="AR65" s="811"/>
      <c r="AS65" s="811"/>
      <c r="AT65" s="811">
        <v>2018</v>
      </c>
      <c r="AU65" s="811"/>
      <c r="AV65" s="811"/>
      <c r="AW65" s="811">
        <v>2019</v>
      </c>
      <c r="AX65" s="811"/>
      <c r="AY65" s="811"/>
      <c r="AZ65" s="811">
        <v>2020</v>
      </c>
      <c r="BA65" s="811"/>
      <c r="BB65" s="811"/>
    </row>
    <row r="66" spans="3:54" x14ac:dyDescent="0.2">
      <c r="C66" s="811"/>
      <c r="D66" s="814" t="s">
        <v>90</v>
      </c>
      <c r="E66" s="814" t="s">
        <v>91</v>
      </c>
      <c r="F66" s="814" t="s">
        <v>2</v>
      </c>
      <c r="G66" s="814" t="s">
        <v>90</v>
      </c>
      <c r="H66" s="814" t="s">
        <v>91</v>
      </c>
      <c r="I66" s="814" t="s">
        <v>2</v>
      </c>
      <c r="J66" s="814" t="s">
        <v>90</v>
      </c>
      <c r="K66" s="814" t="s">
        <v>91</v>
      </c>
      <c r="L66" s="814" t="s">
        <v>2</v>
      </c>
      <c r="M66" s="814" t="s">
        <v>90</v>
      </c>
      <c r="N66" s="814" t="s">
        <v>91</v>
      </c>
      <c r="O66" s="814" t="s">
        <v>2</v>
      </c>
      <c r="P66" s="814" t="s">
        <v>90</v>
      </c>
      <c r="Q66" s="814" t="s">
        <v>91</v>
      </c>
      <c r="R66" s="814" t="s">
        <v>2</v>
      </c>
      <c r="S66" s="814" t="s">
        <v>90</v>
      </c>
      <c r="T66" s="814" t="s">
        <v>91</v>
      </c>
      <c r="U66" s="814" t="s">
        <v>2</v>
      </c>
      <c r="V66" s="815" t="s">
        <v>90</v>
      </c>
      <c r="W66" s="815" t="s">
        <v>91</v>
      </c>
      <c r="X66" s="815" t="s">
        <v>2</v>
      </c>
      <c r="Y66" s="815" t="s">
        <v>90</v>
      </c>
      <c r="Z66" s="815" t="s">
        <v>91</v>
      </c>
      <c r="AA66" s="815" t="s">
        <v>2</v>
      </c>
      <c r="AB66" s="815" t="s">
        <v>90</v>
      </c>
      <c r="AC66" s="815" t="s">
        <v>91</v>
      </c>
      <c r="AD66" s="815" t="s">
        <v>2</v>
      </c>
      <c r="AE66" s="815" t="s">
        <v>90</v>
      </c>
      <c r="AF66" s="815" t="s">
        <v>91</v>
      </c>
      <c r="AG66" s="815" t="s">
        <v>2</v>
      </c>
      <c r="AH66" s="815" t="s">
        <v>90</v>
      </c>
      <c r="AI66" s="815" t="s">
        <v>91</v>
      </c>
      <c r="AJ66" s="815" t="s">
        <v>2</v>
      </c>
      <c r="AK66" s="815" t="s">
        <v>90</v>
      </c>
      <c r="AL66" s="815" t="s">
        <v>91</v>
      </c>
      <c r="AM66" s="816" t="s">
        <v>2</v>
      </c>
      <c r="AN66" s="814" t="s">
        <v>90</v>
      </c>
      <c r="AO66" s="814" t="s">
        <v>91</v>
      </c>
      <c r="AP66" s="814" t="s">
        <v>2</v>
      </c>
      <c r="AQ66" s="814" t="s">
        <v>90</v>
      </c>
      <c r="AR66" s="814" t="s">
        <v>91</v>
      </c>
      <c r="AS66" s="814" t="s">
        <v>2</v>
      </c>
      <c r="AT66" s="814" t="s">
        <v>90</v>
      </c>
      <c r="AU66" s="814" t="s">
        <v>91</v>
      </c>
      <c r="AV66" s="814" t="s">
        <v>2</v>
      </c>
      <c r="AW66" s="814" t="s">
        <v>90</v>
      </c>
      <c r="AX66" s="814" t="s">
        <v>91</v>
      </c>
      <c r="AY66" s="814" t="s">
        <v>2</v>
      </c>
      <c r="AZ66" s="814" t="s">
        <v>90</v>
      </c>
      <c r="BA66" s="814" t="s">
        <v>91</v>
      </c>
      <c r="BB66" s="814" t="s">
        <v>2</v>
      </c>
    </row>
    <row r="67" spans="3:54" x14ac:dyDescent="0.2">
      <c r="C67" s="12" t="s">
        <v>260</v>
      </c>
      <c r="D67" s="590">
        <v>14</v>
      </c>
      <c r="E67" s="590">
        <v>14</v>
      </c>
      <c r="F67" s="590">
        <v>28</v>
      </c>
      <c r="G67" s="590">
        <v>15</v>
      </c>
      <c r="H67" s="590">
        <v>14</v>
      </c>
      <c r="I67" s="590">
        <v>29</v>
      </c>
      <c r="J67" s="590">
        <v>9</v>
      </c>
      <c r="K67" s="590">
        <v>8</v>
      </c>
      <c r="L67" s="590">
        <v>17</v>
      </c>
      <c r="M67" s="590">
        <v>13</v>
      </c>
      <c r="N67" s="590">
        <v>7</v>
      </c>
      <c r="O67" s="590">
        <v>20</v>
      </c>
      <c r="P67" s="590">
        <v>6</v>
      </c>
      <c r="Q67" s="590">
        <v>9</v>
      </c>
      <c r="R67" s="590">
        <v>15</v>
      </c>
      <c r="S67" s="590">
        <v>14</v>
      </c>
      <c r="T67" s="590">
        <v>16</v>
      </c>
      <c r="U67" s="590">
        <v>30</v>
      </c>
      <c r="V67" s="817">
        <v>1</v>
      </c>
      <c r="W67" s="817">
        <v>5</v>
      </c>
      <c r="X67" s="817">
        <v>6</v>
      </c>
      <c r="Y67" s="817">
        <v>6</v>
      </c>
      <c r="Z67" s="817">
        <v>2</v>
      </c>
      <c r="AA67" s="817">
        <v>8</v>
      </c>
      <c r="AB67" s="817">
        <v>9</v>
      </c>
      <c r="AC67" s="817">
        <v>3</v>
      </c>
      <c r="AD67" s="817">
        <v>12</v>
      </c>
      <c r="AE67" s="817">
        <v>5</v>
      </c>
      <c r="AF67" s="817">
        <v>2</v>
      </c>
      <c r="AG67" s="817">
        <v>7</v>
      </c>
      <c r="AH67" s="817">
        <v>3</v>
      </c>
      <c r="AI67" s="817">
        <v>3</v>
      </c>
      <c r="AJ67" s="817">
        <v>6</v>
      </c>
      <c r="AK67" s="817">
        <v>2</v>
      </c>
      <c r="AL67" s="817">
        <v>6</v>
      </c>
      <c r="AM67" s="818">
        <v>8</v>
      </c>
      <c r="AN67" s="590">
        <v>2</v>
      </c>
      <c r="AO67" s="590">
        <v>2</v>
      </c>
      <c r="AP67" s="590">
        <v>4</v>
      </c>
      <c r="AQ67" s="590">
        <v>3</v>
      </c>
      <c r="AR67" s="590">
        <v>3</v>
      </c>
      <c r="AS67" s="590">
        <v>6</v>
      </c>
      <c r="AT67" s="590">
        <v>5</v>
      </c>
      <c r="AU67" s="590">
        <v>1</v>
      </c>
      <c r="AV67" s="590">
        <v>6</v>
      </c>
      <c r="AW67" s="590">
        <v>3</v>
      </c>
      <c r="AX67" s="590">
        <v>4</v>
      </c>
      <c r="AY67" s="590">
        <v>7</v>
      </c>
      <c r="AZ67" s="590">
        <v>1</v>
      </c>
      <c r="BA67" s="590">
        <v>2</v>
      </c>
      <c r="BB67" s="590">
        <v>3</v>
      </c>
    </row>
    <row r="68" spans="3:54" x14ac:dyDescent="0.2">
      <c r="C68" s="819" t="s">
        <v>261</v>
      </c>
      <c r="D68" s="590">
        <v>1</v>
      </c>
      <c r="E68" s="590">
        <v>1</v>
      </c>
      <c r="F68" s="590">
        <v>2</v>
      </c>
      <c r="G68" s="590" t="s">
        <v>105</v>
      </c>
      <c r="H68" s="590">
        <v>1</v>
      </c>
      <c r="I68" s="590">
        <v>1</v>
      </c>
      <c r="J68" s="590" t="s">
        <v>105</v>
      </c>
      <c r="K68" s="590">
        <v>4</v>
      </c>
      <c r="L68" s="590">
        <v>4</v>
      </c>
      <c r="M68" s="590">
        <v>1</v>
      </c>
      <c r="N68" s="590">
        <v>2</v>
      </c>
      <c r="O68" s="590">
        <v>3</v>
      </c>
      <c r="P68" s="590">
        <v>3</v>
      </c>
      <c r="Q68" s="590">
        <v>7</v>
      </c>
      <c r="R68" s="590">
        <v>10</v>
      </c>
      <c r="S68" s="590">
        <v>2</v>
      </c>
      <c r="T68" s="590">
        <v>1</v>
      </c>
      <c r="U68" s="590">
        <v>3</v>
      </c>
      <c r="V68" s="817">
        <v>0</v>
      </c>
      <c r="W68" s="817">
        <v>5</v>
      </c>
      <c r="X68" s="817">
        <v>5</v>
      </c>
      <c r="Y68" s="817" t="s">
        <v>105</v>
      </c>
      <c r="Z68" s="817">
        <v>1</v>
      </c>
      <c r="AA68" s="817">
        <v>1</v>
      </c>
      <c r="AB68" s="817" t="s">
        <v>105</v>
      </c>
      <c r="AC68" s="817" t="s">
        <v>105</v>
      </c>
      <c r="AD68" s="817">
        <v>0</v>
      </c>
      <c r="AE68" s="817" t="s">
        <v>105</v>
      </c>
      <c r="AF68" s="817" t="s">
        <v>105</v>
      </c>
      <c r="AG68" s="817">
        <v>0</v>
      </c>
      <c r="AH68" s="817">
        <v>2</v>
      </c>
      <c r="AI68" s="817" t="s">
        <v>105</v>
      </c>
      <c r="AJ68" s="817">
        <v>2</v>
      </c>
      <c r="AK68" s="817">
        <v>1</v>
      </c>
      <c r="AL68" s="817" t="s">
        <v>105</v>
      </c>
      <c r="AM68" s="818">
        <v>1</v>
      </c>
      <c r="AN68" s="590">
        <v>1</v>
      </c>
      <c r="AO68" s="590" t="s">
        <v>105</v>
      </c>
      <c r="AP68" s="590">
        <v>1</v>
      </c>
      <c r="AQ68" s="590">
        <v>1</v>
      </c>
      <c r="AR68" s="590" t="s">
        <v>105</v>
      </c>
      <c r="AS68" s="590">
        <v>1</v>
      </c>
      <c r="AT68" s="590">
        <v>0</v>
      </c>
      <c r="AU68" s="590">
        <v>0</v>
      </c>
      <c r="AV68" s="590">
        <v>0</v>
      </c>
      <c r="AW68" s="590"/>
      <c r="AX68" s="590"/>
      <c r="AY68" s="590">
        <v>0</v>
      </c>
      <c r="AZ68" s="590"/>
      <c r="BA68" s="590"/>
      <c r="BB68" s="590">
        <v>0</v>
      </c>
    </row>
    <row r="69" spans="3:54" x14ac:dyDescent="0.2">
      <c r="C69" s="819" t="s">
        <v>262</v>
      </c>
      <c r="D69" s="590">
        <v>1</v>
      </c>
      <c r="E69" s="590" t="s">
        <v>105</v>
      </c>
      <c r="F69" s="590">
        <v>1</v>
      </c>
      <c r="G69" s="590" t="s">
        <v>105</v>
      </c>
      <c r="H69" s="590" t="s">
        <v>105</v>
      </c>
      <c r="I69" s="590">
        <v>0</v>
      </c>
      <c r="J69" s="590" t="s">
        <v>105</v>
      </c>
      <c r="K69" s="590">
        <v>1</v>
      </c>
      <c r="L69" s="590">
        <v>1</v>
      </c>
      <c r="M69" s="590" t="s">
        <v>105</v>
      </c>
      <c r="N69" s="590">
        <v>4</v>
      </c>
      <c r="O69" s="590">
        <v>4</v>
      </c>
      <c r="P69" s="590">
        <v>0</v>
      </c>
      <c r="Q69" s="590">
        <v>1</v>
      </c>
      <c r="R69" s="590">
        <v>1</v>
      </c>
      <c r="S69" s="590">
        <v>7</v>
      </c>
      <c r="T69" s="590">
        <v>1</v>
      </c>
      <c r="U69" s="590">
        <v>8</v>
      </c>
      <c r="V69" s="817">
        <v>1</v>
      </c>
      <c r="W69" s="817">
        <v>0</v>
      </c>
      <c r="X69" s="817">
        <v>1</v>
      </c>
      <c r="Y69" s="817" t="s">
        <v>105</v>
      </c>
      <c r="Z69" s="817">
        <v>1</v>
      </c>
      <c r="AA69" s="817">
        <v>1</v>
      </c>
      <c r="AB69" s="817" t="s">
        <v>105</v>
      </c>
      <c r="AC69" s="817">
        <v>3</v>
      </c>
      <c r="AD69" s="817">
        <v>3</v>
      </c>
      <c r="AE69" s="817" t="s">
        <v>105</v>
      </c>
      <c r="AF69" s="817">
        <v>1</v>
      </c>
      <c r="AG69" s="817">
        <v>1</v>
      </c>
      <c r="AH69" s="817">
        <v>2</v>
      </c>
      <c r="AI69" s="817" t="s">
        <v>105</v>
      </c>
      <c r="AJ69" s="817">
        <v>2</v>
      </c>
      <c r="AK69" s="817" t="s">
        <v>105</v>
      </c>
      <c r="AL69" s="817">
        <v>1</v>
      </c>
      <c r="AM69" s="818">
        <v>1</v>
      </c>
      <c r="AN69" s="590">
        <v>1</v>
      </c>
      <c r="AO69" s="590">
        <v>5</v>
      </c>
      <c r="AP69" s="590">
        <v>6</v>
      </c>
      <c r="AQ69" s="590" t="s">
        <v>105</v>
      </c>
      <c r="AR69" s="590" t="s">
        <v>105</v>
      </c>
      <c r="AS69" s="590">
        <v>0</v>
      </c>
      <c r="AT69" s="590">
        <v>0</v>
      </c>
      <c r="AU69" s="590">
        <v>0</v>
      </c>
      <c r="AV69" s="590">
        <v>0</v>
      </c>
      <c r="AW69" s="590"/>
      <c r="AX69" s="590"/>
      <c r="AY69" s="590">
        <v>0</v>
      </c>
      <c r="AZ69" s="590"/>
      <c r="BA69" s="590"/>
      <c r="BB69" s="590">
        <v>0</v>
      </c>
    </row>
    <row r="70" spans="3:54" x14ac:dyDescent="0.2">
      <c r="C70" s="12" t="s">
        <v>460</v>
      </c>
      <c r="D70" s="590">
        <v>2</v>
      </c>
      <c r="E70" s="590">
        <v>15</v>
      </c>
      <c r="F70" s="590">
        <v>17</v>
      </c>
      <c r="G70" s="590">
        <v>1</v>
      </c>
      <c r="H70" s="590">
        <v>16</v>
      </c>
      <c r="I70" s="590">
        <v>17</v>
      </c>
      <c r="J70" s="590">
        <v>5</v>
      </c>
      <c r="K70" s="590">
        <v>20</v>
      </c>
      <c r="L70" s="590">
        <v>25</v>
      </c>
      <c r="M70" s="590">
        <v>1</v>
      </c>
      <c r="N70" s="590">
        <v>29</v>
      </c>
      <c r="O70" s="590">
        <v>30</v>
      </c>
      <c r="P70" s="590">
        <v>6</v>
      </c>
      <c r="Q70" s="590">
        <v>26</v>
      </c>
      <c r="R70" s="590">
        <v>32</v>
      </c>
      <c r="S70" s="590">
        <v>28</v>
      </c>
      <c r="T70" s="590">
        <v>5</v>
      </c>
      <c r="U70" s="590">
        <v>33</v>
      </c>
      <c r="V70" s="817">
        <v>0</v>
      </c>
      <c r="W70" s="817">
        <v>20</v>
      </c>
      <c r="X70" s="817">
        <v>20</v>
      </c>
      <c r="Y70" s="817">
        <v>3</v>
      </c>
      <c r="Z70" s="817">
        <v>20</v>
      </c>
      <c r="AA70" s="817">
        <v>23</v>
      </c>
      <c r="AB70" s="817">
        <v>2</v>
      </c>
      <c r="AC70" s="817">
        <v>26</v>
      </c>
      <c r="AD70" s="817">
        <v>28</v>
      </c>
      <c r="AE70" s="817">
        <v>1</v>
      </c>
      <c r="AF70" s="817">
        <v>22</v>
      </c>
      <c r="AG70" s="817">
        <v>23</v>
      </c>
      <c r="AH70" s="817">
        <v>2</v>
      </c>
      <c r="AI70" s="817">
        <v>16</v>
      </c>
      <c r="AJ70" s="817">
        <v>18</v>
      </c>
      <c r="AK70" s="817">
        <v>6</v>
      </c>
      <c r="AL70" s="817">
        <v>12</v>
      </c>
      <c r="AM70" s="818">
        <v>18</v>
      </c>
      <c r="AN70" s="590">
        <v>8</v>
      </c>
      <c r="AO70" s="590">
        <v>27</v>
      </c>
      <c r="AP70" s="590">
        <v>35</v>
      </c>
      <c r="AQ70" s="590">
        <v>10</v>
      </c>
      <c r="AR70" s="590">
        <v>17</v>
      </c>
      <c r="AS70" s="590">
        <v>27</v>
      </c>
      <c r="AT70" s="590">
        <v>9</v>
      </c>
      <c r="AU70" s="590">
        <v>14</v>
      </c>
      <c r="AV70" s="590">
        <v>23</v>
      </c>
      <c r="AW70" s="590">
        <v>8</v>
      </c>
      <c r="AX70" s="590">
        <v>9</v>
      </c>
      <c r="AY70" s="590">
        <v>17</v>
      </c>
      <c r="AZ70" s="590">
        <v>2</v>
      </c>
      <c r="BA70" s="590">
        <v>10</v>
      </c>
      <c r="BB70" s="590">
        <v>12</v>
      </c>
    </row>
    <row r="71" spans="3:54" x14ac:dyDescent="0.2">
      <c r="C71" s="12" t="s">
        <v>461</v>
      </c>
      <c r="D71" s="590">
        <v>10</v>
      </c>
      <c r="E71" s="590">
        <v>46</v>
      </c>
      <c r="F71" s="590">
        <v>56</v>
      </c>
      <c r="G71" s="590">
        <v>15</v>
      </c>
      <c r="H71" s="590">
        <v>73</v>
      </c>
      <c r="I71" s="590">
        <v>88</v>
      </c>
      <c r="J71" s="590">
        <v>20</v>
      </c>
      <c r="K71" s="590">
        <v>88</v>
      </c>
      <c r="L71" s="590">
        <v>108</v>
      </c>
      <c r="M71" s="590">
        <v>17</v>
      </c>
      <c r="N71" s="590">
        <v>72</v>
      </c>
      <c r="O71" s="590">
        <v>89</v>
      </c>
      <c r="P71" s="590">
        <v>11</v>
      </c>
      <c r="Q71" s="590">
        <v>52</v>
      </c>
      <c r="R71" s="590">
        <v>63</v>
      </c>
      <c r="S71" s="590">
        <v>41</v>
      </c>
      <c r="T71" s="590">
        <v>18</v>
      </c>
      <c r="U71" s="590">
        <v>59</v>
      </c>
      <c r="V71" s="817">
        <v>6</v>
      </c>
      <c r="W71" s="817">
        <v>66</v>
      </c>
      <c r="X71" s="817">
        <v>72</v>
      </c>
      <c r="Y71" s="817">
        <v>10</v>
      </c>
      <c r="Z71" s="817">
        <v>60</v>
      </c>
      <c r="AA71" s="817">
        <v>70</v>
      </c>
      <c r="AB71" s="817">
        <v>10</v>
      </c>
      <c r="AC71" s="817">
        <v>66</v>
      </c>
      <c r="AD71" s="817">
        <v>76</v>
      </c>
      <c r="AE71" s="817">
        <v>8</v>
      </c>
      <c r="AF71" s="817">
        <v>49</v>
      </c>
      <c r="AG71" s="817">
        <v>57</v>
      </c>
      <c r="AH71" s="817">
        <v>18</v>
      </c>
      <c r="AI71" s="817">
        <v>43</v>
      </c>
      <c r="AJ71" s="817">
        <v>61</v>
      </c>
      <c r="AK71" s="817">
        <v>16</v>
      </c>
      <c r="AL71" s="817">
        <v>33</v>
      </c>
      <c r="AM71" s="818">
        <v>49</v>
      </c>
      <c r="AN71" s="590">
        <v>20</v>
      </c>
      <c r="AO71" s="590">
        <v>36</v>
      </c>
      <c r="AP71" s="590">
        <v>56</v>
      </c>
      <c r="AQ71" s="590">
        <v>28</v>
      </c>
      <c r="AR71" s="590">
        <v>46</v>
      </c>
      <c r="AS71" s="590">
        <v>74</v>
      </c>
      <c r="AT71" s="590">
        <v>33</v>
      </c>
      <c r="AU71" s="590">
        <v>53</v>
      </c>
      <c r="AV71" s="590">
        <v>86</v>
      </c>
      <c r="AW71" s="590">
        <v>30</v>
      </c>
      <c r="AX71" s="590">
        <v>34</v>
      </c>
      <c r="AY71" s="590">
        <v>64</v>
      </c>
      <c r="AZ71" s="590">
        <v>10</v>
      </c>
      <c r="BA71" s="590">
        <v>20</v>
      </c>
      <c r="BB71" s="590">
        <v>30</v>
      </c>
    </row>
    <row r="72" spans="3:54" x14ac:dyDescent="0.2">
      <c r="C72" s="12" t="s">
        <v>462</v>
      </c>
      <c r="D72" s="590">
        <v>30</v>
      </c>
      <c r="E72" s="590">
        <v>63</v>
      </c>
      <c r="F72" s="590">
        <v>93</v>
      </c>
      <c r="G72" s="590">
        <v>36</v>
      </c>
      <c r="H72" s="590">
        <v>76</v>
      </c>
      <c r="I72" s="590">
        <v>112</v>
      </c>
      <c r="J72" s="590">
        <v>43</v>
      </c>
      <c r="K72" s="590">
        <v>108</v>
      </c>
      <c r="L72" s="590">
        <v>151</v>
      </c>
      <c r="M72" s="590">
        <v>42</v>
      </c>
      <c r="N72" s="590">
        <v>90</v>
      </c>
      <c r="O72" s="590">
        <v>132</v>
      </c>
      <c r="P72" s="590">
        <v>25</v>
      </c>
      <c r="Q72" s="590">
        <v>76</v>
      </c>
      <c r="R72" s="590">
        <v>101</v>
      </c>
      <c r="S72" s="590">
        <v>45</v>
      </c>
      <c r="T72" s="590">
        <v>34</v>
      </c>
      <c r="U72" s="590">
        <v>79</v>
      </c>
      <c r="V72" s="817">
        <v>27</v>
      </c>
      <c r="W72" s="817">
        <v>88</v>
      </c>
      <c r="X72" s="817">
        <v>115</v>
      </c>
      <c r="Y72" s="817">
        <v>35</v>
      </c>
      <c r="Z72" s="817">
        <v>85</v>
      </c>
      <c r="AA72" s="817">
        <v>120</v>
      </c>
      <c r="AB72" s="817">
        <v>39</v>
      </c>
      <c r="AC72" s="817">
        <v>128</v>
      </c>
      <c r="AD72" s="817">
        <v>167</v>
      </c>
      <c r="AE72" s="817">
        <v>38</v>
      </c>
      <c r="AF72" s="817">
        <v>76</v>
      </c>
      <c r="AG72" s="817">
        <v>114</v>
      </c>
      <c r="AH72" s="817">
        <v>27</v>
      </c>
      <c r="AI72" s="817">
        <v>83</v>
      </c>
      <c r="AJ72" s="817">
        <v>110</v>
      </c>
      <c r="AK72" s="817">
        <v>26</v>
      </c>
      <c r="AL72" s="817">
        <v>61</v>
      </c>
      <c r="AM72" s="818">
        <v>87</v>
      </c>
      <c r="AN72" s="590">
        <v>40</v>
      </c>
      <c r="AO72" s="590">
        <v>59</v>
      </c>
      <c r="AP72" s="590">
        <v>99</v>
      </c>
      <c r="AQ72" s="590">
        <v>33</v>
      </c>
      <c r="AR72" s="590">
        <v>71</v>
      </c>
      <c r="AS72" s="590">
        <v>104</v>
      </c>
      <c r="AT72" s="590">
        <v>39</v>
      </c>
      <c r="AU72" s="590">
        <v>66</v>
      </c>
      <c r="AV72" s="590">
        <v>105</v>
      </c>
      <c r="AW72" s="590">
        <v>47</v>
      </c>
      <c r="AX72" s="590">
        <v>62</v>
      </c>
      <c r="AY72" s="590">
        <v>109</v>
      </c>
      <c r="AZ72" s="590">
        <v>13</v>
      </c>
      <c r="BA72" s="590">
        <v>27</v>
      </c>
      <c r="BB72" s="590">
        <v>40</v>
      </c>
    </row>
    <row r="73" spans="3:54" x14ac:dyDescent="0.2">
      <c r="C73" s="12" t="s">
        <v>359</v>
      </c>
      <c r="D73" s="590"/>
      <c r="E73" s="590"/>
      <c r="F73" s="590"/>
      <c r="G73" s="590"/>
      <c r="H73" s="590"/>
      <c r="I73" s="590"/>
      <c r="J73" s="590"/>
      <c r="K73" s="590"/>
      <c r="L73" s="590"/>
      <c r="M73" s="590"/>
      <c r="N73" s="590"/>
      <c r="O73" s="590"/>
      <c r="P73" s="590"/>
      <c r="Q73" s="590"/>
      <c r="R73" s="590"/>
      <c r="S73" s="590"/>
      <c r="T73" s="590"/>
      <c r="U73" s="590"/>
      <c r="V73" s="817"/>
      <c r="W73" s="817"/>
      <c r="X73" s="817"/>
      <c r="Y73" s="817"/>
      <c r="Z73" s="817"/>
      <c r="AA73" s="817"/>
      <c r="AB73" s="817"/>
      <c r="AC73" s="817"/>
      <c r="AD73" s="817"/>
      <c r="AE73" s="817"/>
      <c r="AF73" s="817"/>
      <c r="AG73" s="817"/>
      <c r="AH73" s="817"/>
      <c r="AI73" s="817"/>
      <c r="AJ73" s="817"/>
      <c r="AK73" s="817"/>
      <c r="AL73" s="817"/>
      <c r="AM73" s="818"/>
      <c r="AN73" s="590"/>
      <c r="AO73" s="590"/>
      <c r="AP73" s="590"/>
      <c r="AQ73" s="590"/>
      <c r="AR73" s="590"/>
      <c r="AS73" s="590"/>
      <c r="AT73" s="590"/>
      <c r="AU73" s="590"/>
      <c r="AV73" s="590"/>
      <c r="AW73" s="590"/>
      <c r="AX73" s="590"/>
      <c r="AY73" s="590"/>
      <c r="AZ73" s="590"/>
      <c r="BA73" s="590"/>
      <c r="BB73" s="590"/>
    </row>
    <row r="74" spans="3:54" x14ac:dyDescent="0.2">
      <c r="C74" s="12" t="s">
        <v>360</v>
      </c>
      <c r="D74" s="590"/>
      <c r="E74" s="590"/>
      <c r="F74" s="590"/>
      <c r="G74" s="590"/>
      <c r="H74" s="590"/>
      <c r="I74" s="590"/>
      <c r="J74" s="590"/>
      <c r="K74" s="590"/>
      <c r="L74" s="590"/>
      <c r="M74" s="590"/>
      <c r="N74" s="590"/>
      <c r="O74" s="590"/>
      <c r="P74" s="590"/>
      <c r="Q74" s="590"/>
      <c r="R74" s="590"/>
      <c r="S74" s="590"/>
      <c r="T74" s="590"/>
      <c r="U74" s="590"/>
      <c r="V74" s="817"/>
      <c r="W74" s="817"/>
      <c r="X74" s="817"/>
      <c r="Y74" s="817"/>
      <c r="Z74" s="817"/>
      <c r="AA74" s="817"/>
      <c r="AB74" s="817"/>
      <c r="AC74" s="817"/>
      <c r="AD74" s="817"/>
      <c r="AE74" s="817"/>
      <c r="AF74" s="817"/>
      <c r="AG74" s="817"/>
      <c r="AH74" s="817"/>
      <c r="AI74" s="817"/>
      <c r="AJ74" s="817"/>
      <c r="AK74" s="817"/>
      <c r="AL74" s="817"/>
      <c r="AM74" s="818"/>
      <c r="AN74" s="590"/>
      <c r="AO74" s="590"/>
      <c r="AP74" s="590"/>
      <c r="AQ74" s="590"/>
      <c r="AR74" s="590"/>
      <c r="AS74" s="590"/>
      <c r="AT74" s="590"/>
      <c r="AU74" s="590"/>
      <c r="AV74" s="590"/>
      <c r="AW74" s="590"/>
      <c r="AX74" s="590"/>
      <c r="AY74" s="590"/>
      <c r="AZ74" s="590"/>
      <c r="BA74" s="590"/>
      <c r="BB74" s="590"/>
    </row>
    <row r="75" spans="3:54" x14ac:dyDescent="0.2">
      <c r="C75" s="12" t="s">
        <v>361</v>
      </c>
      <c r="D75" s="590"/>
      <c r="E75" s="590"/>
      <c r="F75" s="590"/>
      <c r="G75" s="590"/>
      <c r="H75" s="590"/>
      <c r="I75" s="590"/>
      <c r="J75" s="590"/>
      <c r="K75" s="590"/>
      <c r="L75" s="590"/>
      <c r="M75" s="590"/>
      <c r="N75" s="590"/>
      <c r="O75" s="590"/>
      <c r="P75" s="590"/>
      <c r="Q75" s="590"/>
      <c r="R75" s="590"/>
      <c r="S75" s="590"/>
      <c r="T75" s="590"/>
      <c r="U75" s="590"/>
      <c r="V75" s="817"/>
      <c r="W75" s="817"/>
      <c r="X75" s="817"/>
      <c r="Y75" s="817"/>
      <c r="Z75" s="817"/>
      <c r="AA75" s="817"/>
      <c r="AB75" s="817"/>
      <c r="AC75" s="817"/>
      <c r="AD75" s="817"/>
      <c r="AE75" s="817"/>
      <c r="AF75" s="817"/>
      <c r="AG75" s="817"/>
      <c r="AH75" s="817"/>
      <c r="AI75" s="817"/>
      <c r="AJ75" s="817"/>
      <c r="AK75" s="817"/>
      <c r="AL75" s="817"/>
      <c r="AM75" s="818"/>
      <c r="AN75" s="590"/>
      <c r="AO75" s="590"/>
      <c r="AP75" s="590"/>
      <c r="AQ75" s="590"/>
      <c r="AR75" s="590"/>
      <c r="AS75" s="590"/>
      <c r="AT75" s="590"/>
      <c r="AU75" s="590"/>
      <c r="AV75" s="590"/>
      <c r="AW75" s="590"/>
      <c r="AX75" s="590"/>
      <c r="AY75" s="590"/>
      <c r="AZ75" s="590"/>
      <c r="BA75" s="590"/>
      <c r="BB75" s="590"/>
    </row>
    <row r="76" spans="3:54" x14ac:dyDescent="0.2">
      <c r="C76" s="12" t="s">
        <v>362</v>
      </c>
      <c r="D76" s="590"/>
      <c r="E76" s="590"/>
      <c r="F76" s="590"/>
      <c r="G76" s="590"/>
      <c r="H76" s="590"/>
      <c r="I76" s="590"/>
      <c r="J76" s="590"/>
      <c r="K76" s="590"/>
      <c r="L76" s="590"/>
      <c r="M76" s="590"/>
      <c r="N76" s="590"/>
      <c r="O76" s="590"/>
      <c r="P76" s="590"/>
      <c r="Q76" s="590"/>
      <c r="R76" s="590"/>
      <c r="S76" s="590"/>
      <c r="T76" s="590"/>
      <c r="U76" s="590"/>
      <c r="V76" s="817"/>
      <c r="W76" s="817"/>
      <c r="X76" s="817"/>
      <c r="Y76" s="817"/>
      <c r="Z76" s="817"/>
      <c r="AA76" s="817"/>
      <c r="AB76" s="817"/>
      <c r="AC76" s="817"/>
      <c r="AD76" s="817"/>
      <c r="AE76" s="817"/>
      <c r="AF76" s="817"/>
      <c r="AG76" s="817"/>
      <c r="AH76" s="817"/>
      <c r="AI76" s="817"/>
      <c r="AJ76" s="817"/>
      <c r="AK76" s="817"/>
      <c r="AL76" s="817"/>
      <c r="AM76" s="818"/>
      <c r="AN76" s="590"/>
      <c r="AO76" s="590"/>
      <c r="AP76" s="590"/>
      <c r="AQ76" s="590"/>
      <c r="AR76" s="590"/>
      <c r="AS76" s="590"/>
      <c r="AT76" s="590"/>
      <c r="AU76" s="590"/>
      <c r="AV76" s="590"/>
      <c r="AW76" s="590"/>
      <c r="AX76" s="590"/>
      <c r="AY76" s="590"/>
      <c r="AZ76" s="590"/>
      <c r="BA76" s="590"/>
      <c r="BB76" s="590"/>
    </row>
    <row r="77" spans="3:54" x14ac:dyDescent="0.2">
      <c r="C77" s="12" t="s">
        <v>735</v>
      </c>
      <c r="D77" s="590"/>
      <c r="E77" s="590"/>
      <c r="F77" s="590"/>
      <c r="G77" s="590"/>
      <c r="H77" s="590"/>
      <c r="I77" s="590"/>
      <c r="J77" s="590"/>
      <c r="K77" s="590"/>
      <c r="L77" s="590"/>
      <c r="M77" s="590"/>
      <c r="N77" s="590"/>
      <c r="O77" s="590"/>
      <c r="P77" s="590"/>
      <c r="Q77" s="590"/>
      <c r="R77" s="590"/>
      <c r="S77" s="590"/>
      <c r="T77" s="590"/>
      <c r="U77" s="590"/>
      <c r="V77" s="817"/>
      <c r="W77" s="817"/>
      <c r="X77" s="817"/>
      <c r="Y77" s="817"/>
      <c r="Z77" s="817"/>
      <c r="AA77" s="817"/>
      <c r="AB77" s="817"/>
      <c r="AC77" s="817"/>
      <c r="AD77" s="817"/>
      <c r="AE77" s="817"/>
      <c r="AF77" s="817"/>
      <c r="AG77" s="817"/>
      <c r="AH77" s="817"/>
      <c r="AI77" s="817"/>
      <c r="AJ77" s="817"/>
      <c r="AK77" s="817"/>
      <c r="AL77" s="817"/>
      <c r="AM77" s="818"/>
      <c r="AN77" s="590"/>
      <c r="AO77" s="590"/>
      <c r="AP77" s="590"/>
      <c r="AQ77" s="590"/>
      <c r="AR77" s="590"/>
      <c r="AS77" s="590"/>
      <c r="AT77" s="590"/>
      <c r="AU77" s="590"/>
      <c r="AV77" s="590"/>
      <c r="AW77" s="590"/>
      <c r="AX77" s="590"/>
      <c r="AY77" s="590"/>
      <c r="AZ77" s="590"/>
      <c r="BA77" s="590"/>
      <c r="BB77" s="590"/>
    </row>
    <row r="78" spans="3:54" x14ac:dyDescent="0.2">
      <c r="C78" s="12" t="s">
        <v>736</v>
      </c>
      <c r="D78" s="590"/>
      <c r="E78" s="590"/>
      <c r="F78" s="590"/>
      <c r="G78" s="590"/>
      <c r="H78" s="590"/>
      <c r="I78" s="590"/>
      <c r="J78" s="590"/>
      <c r="K78" s="590"/>
      <c r="L78" s="590"/>
      <c r="M78" s="590"/>
      <c r="N78" s="590"/>
      <c r="O78" s="590"/>
      <c r="P78" s="590"/>
      <c r="Q78" s="590"/>
      <c r="R78" s="590"/>
      <c r="S78" s="590"/>
      <c r="T78" s="590"/>
      <c r="U78" s="590"/>
      <c r="V78" s="817"/>
      <c r="W78" s="817"/>
      <c r="X78" s="817"/>
      <c r="Y78" s="817"/>
      <c r="Z78" s="817"/>
      <c r="AA78" s="817"/>
      <c r="AB78" s="817"/>
      <c r="AC78" s="817"/>
      <c r="AD78" s="817"/>
      <c r="AE78" s="817"/>
      <c r="AF78" s="817"/>
      <c r="AG78" s="817"/>
      <c r="AH78" s="817"/>
      <c r="AI78" s="817"/>
      <c r="AJ78" s="817"/>
      <c r="AK78" s="817"/>
      <c r="AL78" s="817"/>
      <c r="AM78" s="818"/>
      <c r="AN78" s="590"/>
      <c r="AO78" s="590"/>
      <c r="AP78" s="590"/>
      <c r="AQ78" s="590"/>
      <c r="AR78" s="590"/>
      <c r="AS78" s="590"/>
      <c r="AT78" s="590"/>
      <c r="AU78" s="590"/>
      <c r="AV78" s="590"/>
      <c r="AW78" s="590"/>
      <c r="AX78" s="590"/>
      <c r="AY78" s="590"/>
      <c r="AZ78" s="590"/>
      <c r="BA78" s="590"/>
      <c r="BB78" s="590"/>
    </row>
    <row r="79" spans="3:54" x14ac:dyDescent="0.2">
      <c r="C79" s="12" t="s">
        <v>737</v>
      </c>
      <c r="D79" s="590"/>
      <c r="E79" s="590"/>
      <c r="F79" s="590"/>
      <c r="G79" s="590"/>
      <c r="H79" s="590"/>
      <c r="I79" s="590"/>
      <c r="J79" s="590"/>
      <c r="K79" s="590"/>
      <c r="L79" s="590"/>
      <c r="M79" s="590"/>
      <c r="N79" s="590"/>
      <c r="O79" s="590"/>
      <c r="P79" s="590"/>
      <c r="Q79" s="590"/>
      <c r="R79" s="590"/>
      <c r="S79" s="590"/>
      <c r="T79" s="590"/>
      <c r="U79" s="590"/>
      <c r="V79" s="817"/>
      <c r="W79" s="817"/>
      <c r="X79" s="817"/>
      <c r="Y79" s="817"/>
      <c r="Z79" s="817"/>
      <c r="AA79" s="817"/>
      <c r="AB79" s="817"/>
      <c r="AC79" s="817"/>
      <c r="AD79" s="817"/>
      <c r="AE79" s="817"/>
      <c r="AF79" s="817"/>
      <c r="AG79" s="817"/>
      <c r="AH79" s="817"/>
      <c r="AI79" s="817"/>
      <c r="AJ79" s="817"/>
      <c r="AK79" s="817"/>
      <c r="AL79" s="817"/>
      <c r="AM79" s="818"/>
      <c r="AN79" s="590"/>
      <c r="AO79" s="590"/>
      <c r="AP79" s="590"/>
      <c r="AQ79" s="590"/>
      <c r="AR79" s="590"/>
      <c r="AS79" s="590"/>
      <c r="AT79" s="590"/>
      <c r="AU79" s="590"/>
      <c r="AV79" s="590"/>
      <c r="AW79" s="590"/>
      <c r="AX79" s="590"/>
      <c r="AY79" s="590"/>
      <c r="AZ79" s="590"/>
      <c r="BA79" s="590"/>
      <c r="BB79" s="590"/>
    </row>
    <row r="80" spans="3:54" x14ac:dyDescent="0.2">
      <c r="C80" s="12" t="s">
        <v>738</v>
      </c>
      <c r="D80" s="590"/>
      <c r="E80" s="590"/>
      <c r="F80" s="590"/>
      <c r="G80" s="590"/>
      <c r="H80" s="590"/>
      <c r="I80" s="590"/>
      <c r="J80" s="590"/>
      <c r="K80" s="590"/>
      <c r="L80" s="590"/>
      <c r="M80" s="590"/>
      <c r="N80" s="590"/>
      <c r="O80" s="590"/>
      <c r="P80" s="590"/>
      <c r="Q80" s="590"/>
      <c r="R80" s="590"/>
      <c r="S80" s="590"/>
      <c r="T80" s="590"/>
      <c r="U80" s="590"/>
      <c r="V80" s="817"/>
      <c r="W80" s="817"/>
      <c r="X80" s="817"/>
      <c r="Y80" s="817"/>
      <c r="Z80" s="817"/>
      <c r="AA80" s="817"/>
      <c r="AB80" s="817"/>
      <c r="AC80" s="817"/>
      <c r="AD80" s="817"/>
      <c r="AE80" s="817"/>
      <c r="AF80" s="817"/>
      <c r="AG80" s="817"/>
      <c r="AH80" s="817"/>
      <c r="AI80" s="817"/>
      <c r="AJ80" s="817"/>
      <c r="AK80" s="817"/>
      <c r="AL80" s="817"/>
      <c r="AM80" s="818"/>
      <c r="AN80" s="590"/>
      <c r="AO80" s="590"/>
      <c r="AP80" s="590"/>
      <c r="AQ80" s="590"/>
      <c r="AR80" s="590"/>
      <c r="AS80" s="590"/>
      <c r="AT80" s="590"/>
      <c r="AU80" s="590"/>
      <c r="AV80" s="590"/>
      <c r="AW80" s="590"/>
      <c r="AX80" s="590"/>
      <c r="AY80" s="590"/>
      <c r="AZ80" s="590"/>
      <c r="BA80" s="590"/>
      <c r="BB80" s="590"/>
    </row>
    <row r="81" spans="3:54" x14ac:dyDescent="0.2">
      <c r="C81" s="12" t="s">
        <v>739</v>
      </c>
      <c r="D81" s="590"/>
      <c r="E81" s="590"/>
      <c r="F81" s="590"/>
      <c r="G81" s="590"/>
      <c r="H81" s="590"/>
      <c r="I81" s="590"/>
      <c r="J81" s="590"/>
      <c r="K81" s="590"/>
      <c r="L81" s="590"/>
      <c r="M81" s="590"/>
      <c r="N81" s="590"/>
      <c r="O81" s="590"/>
      <c r="P81" s="590"/>
      <c r="Q81" s="590"/>
      <c r="R81" s="590"/>
      <c r="S81" s="590"/>
      <c r="T81" s="590"/>
      <c r="U81" s="590"/>
      <c r="V81" s="817"/>
      <c r="W81" s="817"/>
      <c r="X81" s="817"/>
      <c r="Y81" s="817"/>
      <c r="Z81" s="817"/>
      <c r="AA81" s="817"/>
      <c r="AB81" s="817"/>
      <c r="AC81" s="817"/>
      <c r="AD81" s="817"/>
      <c r="AE81" s="817"/>
      <c r="AF81" s="817"/>
      <c r="AG81" s="817"/>
      <c r="AH81" s="817"/>
      <c r="AI81" s="817"/>
      <c r="AJ81" s="817"/>
      <c r="AK81" s="817"/>
      <c r="AL81" s="817"/>
      <c r="AM81" s="818"/>
      <c r="AN81" s="590"/>
      <c r="AO81" s="590"/>
      <c r="AP81" s="590"/>
      <c r="AQ81" s="590"/>
      <c r="AR81" s="590"/>
      <c r="AS81" s="590"/>
      <c r="AT81" s="590"/>
      <c r="AU81" s="590"/>
      <c r="AV81" s="590"/>
      <c r="AW81" s="590"/>
      <c r="AX81" s="590"/>
      <c r="AY81" s="590"/>
      <c r="AZ81" s="590"/>
      <c r="BA81" s="590"/>
      <c r="BB81" s="590"/>
    </row>
    <row r="82" spans="3:54" x14ac:dyDescent="0.2">
      <c r="C82" s="12" t="s">
        <v>2</v>
      </c>
      <c r="D82" s="590">
        <v>58</v>
      </c>
      <c r="E82" s="590">
        <v>139</v>
      </c>
      <c r="F82" s="590">
        <v>197</v>
      </c>
      <c r="G82" s="590">
        <v>67</v>
      </c>
      <c r="H82" s="590">
        <v>180</v>
      </c>
      <c r="I82" s="590">
        <v>247</v>
      </c>
      <c r="J82" s="590">
        <v>77</v>
      </c>
      <c r="K82" s="590">
        <v>229</v>
      </c>
      <c r="L82" s="590">
        <v>306</v>
      </c>
      <c r="M82" s="590">
        <v>74</v>
      </c>
      <c r="N82" s="590">
        <v>204</v>
      </c>
      <c r="O82" s="590">
        <v>278</v>
      </c>
      <c r="P82" s="590">
        <v>51</v>
      </c>
      <c r="Q82" s="590">
        <v>171</v>
      </c>
      <c r="R82" s="590">
        <v>222</v>
      </c>
      <c r="S82" s="590">
        <v>137</v>
      </c>
      <c r="T82" s="590">
        <v>75</v>
      </c>
      <c r="U82" s="590">
        <v>212</v>
      </c>
      <c r="V82" s="817">
        <v>35</v>
      </c>
      <c r="W82" s="817">
        <v>184</v>
      </c>
      <c r="X82" s="817">
        <v>219</v>
      </c>
      <c r="Y82" s="817">
        <v>54</v>
      </c>
      <c r="Z82" s="817">
        <v>169</v>
      </c>
      <c r="AA82" s="817">
        <v>223</v>
      </c>
      <c r="AB82" s="817">
        <v>60</v>
      </c>
      <c r="AC82" s="817">
        <v>226</v>
      </c>
      <c r="AD82" s="817">
        <v>286</v>
      </c>
      <c r="AE82" s="817">
        <v>52</v>
      </c>
      <c r="AF82" s="817">
        <v>150</v>
      </c>
      <c r="AG82" s="817">
        <v>202</v>
      </c>
      <c r="AH82" s="817">
        <v>54</v>
      </c>
      <c r="AI82" s="817">
        <v>145</v>
      </c>
      <c r="AJ82" s="817">
        <v>199</v>
      </c>
      <c r="AK82" s="817">
        <v>51</v>
      </c>
      <c r="AL82" s="817">
        <v>113</v>
      </c>
      <c r="AM82" s="818">
        <v>164</v>
      </c>
      <c r="AN82" s="590">
        <v>72</v>
      </c>
      <c r="AO82" s="590">
        <v>129</v>
      </c>
      <c r="AP82" s="590">
        <v>201</v>
      </c>
      <c r="AQ82" s="590">
        <v>75</v>
      </c>
      <c r="AR82" s="590">
        <v>137</v>
      </c>
      <c r="AS82" s="590">
        <v>212</v>
      </c>
      <c r="AT82" s="590">
        <v>86</v>
      </c>
      <c r="AU82" s="590">
        <v>134</v>
      </c>
      <c r="AV82" s="590">
        <v>220</v>
      </c>
      <c r="AW82" s="590">
        <v>88</v>
      </c>
      <c r="AX82" s="590">
        <v>109</v>
      </c>
      <c r="AY82" s="590">
        <v>197</v>
      </c>
      <c r="AZ82" s="590">
        <v>26</v>
      </c>
      <c r="BA82" s="590">
        <v>59</v>
      </c>
      <c r="BB82" s="590">
        <v>85</v>
      </c>
    </row>
    <row r="83" spans="3:54" x14ac:dyDescent="0.2">
      <c r="C83" s="820" t="s">
        <v>573</v>
      </c>
      <c r="D83" s="821"/>
      <c r="E83" s="821"/>
      <c r="F83" s="821"/>
      <c r="G83" s="821"/>
      <c r="H83" s="821"/>
      <c r="I83" s="821"/>
      <c r="J83" s="821"/>
      <c r="K83" s="821"/>
      <c r="L83" s="821"/>
      <c r="M83" s="821"/>
      <c r="N83" s="821"/>
      <c r="O83" s="821"/>
      <c r="P83" s="821"/>
      <c r="Q83" s="821"/>
      <c r="R83" s="821"/>
      <c r="S83" s="821"/>
      <c r="T83" s="821"/>
      <c r="U83" s="821"/>
      <c r="V83" s="821"/>
      <c r="W83" s="821"/>
      <c r="X83" s="821"/>
      <c r="Y83" s="821"/>
      <c r="Z83" s="821"/>
      <c r="AA83" s="821"/>
      <c r="AB83" s="821"/>
      <c r="AC83" s="821"/>
      <c r="AD83" s="821"/>
      <c r="AE83" s="821"/>
      <c r="AF83" s="821"/>
      <c r="AG83" s="821"/>
      <c r="AH83" s="821"/>
      <c r="AI83" s="821"/>
      <c r="AJ83" s="821"/>
      <c r="AK83" s="821"/>
      <c r="AL83" s="821"/>
      <c r="AM83" s="821"/>
      <c r="AN83" s="821"/>
      <c r="AO83" s="821"/>
      <c r="AP83" s="821"/>
      <c r="AQ83" s="821"/>
      <c r="AR83" s="821"/>
      <c r="AS83" s="821"/>
      <c r="AT83" s="821"/>
      <c r="AU83" s="821"/>
      <c r="AV83" s="821"/>
      <c r="AW83" s="821"/>
      <c r="AX83" s="821"/>
      <c r="AY83" s="821"/>
      <c r="AZ83" s="821"/>
      <c r="BA83" s="821"/>
      <c r="BB83" s="822"/>
    </row>
    <row r="86" spans="3:54" x14ac:dyDescent="0.2">
      <c r="C86" s="823" t="s">
        <v>576</v>
      </c>
      <c r="D86" s="824"/>
      <c r="E86" s="824"/>
      <c r="F86" s="824"/>
      <c r="G86" s="824"/>
      <c r="H86" s="824"/>
      <c r="I86" s="824"/>
      <c r="J86" s="824"/>
      <c r="K86" s="824"/>
      <c r="L86" s="824"/>
      <c r="M86" s="824"/>
      <c r="N86" s="824"/>
      <c r="O86" s="824"/>
      <c r="P86" s="824"/>
      <c r="Q86" s="824"/>
      <c r="R86" s="824"/>
      <c r="S86" s="824"/>
      <c r="T86" s="549"/>
      <c r="U86" s="549"/>
      <c r="V86" s="549"/>
      <c r="W86" s="549"/>
      <c r="X86" s="549"/>
      <c r="Y86" s="549"/>
      <c r="Z86" s="549"/>
      <c r="AA86" s="549"/>
      <c r="AB86" s="549"/>
      <c r="AC86" s="549"/>
      <c r="AD86" s="549"/>
      <c r="AE86" s="549"/>
      <c r="AF86" s="549"/>
      <c r="AG86" s="549"/>
      <c r="AH86" s="549"/>
      <c r="AI86" s="549"/>
      <c r="AJ86" s="549"/>
      <c r="AK86" s="549"/>
      <c r="AL86" s="549"/>
      <c r="AM86" s="549"/>
      <c r="AN86" s="549"/>
      <c r="AO86" s="549"/>
      <c r="AP86" s="549"/>
      <c r="AQ86" s="549"/>
      <c r="AR86" s="549"/>
      <c r="AS86" s="549"/>
      <c r="AT86" s="549"/>
      <c r="AU86" s="549"/>
      <c r="AV86" s="549"/>
      <c r="AW86" s="549"/>
      <c r="AX86" s="549"/>
      <c r="AY86" s="550"/>
    </row>
    <row r="87" spans="3:54" x14ac:dyDescent="0.2">
      <c r="C87" s="825"/>
      <c r="D87" s="826">
        <v>2004</v>
      </c>
      <c r="E87" s="826"/>
      <c r="F87" s="826"/>
      <c r="G87" s="826">
        <v>2005</v>
      </c>
      <c r="H87" s="826"/>
      <c r="I87" s="826"/>
      <c r="J87" s="826">
        <v>2006</v>
      </c>
      <c r="K87" s="826"/>
      <c r="L87" s="826"/>
      <c r="M87" s="826">
        <v>2007</v>
      </c>
      <c r="N87" s="826"/>
      <c r="O87" s="826"/>
      <c r="P87" s="826">
        <v>2008</v>
      </c>
      <c r="Q87" s="826"/>
      <c r="R87" s="826"/>
      <c r="S87" s="826">
        <v>2009</v>
      </c>
      <c r="T87" s="826"/>
      <c r="U87" s="826"/>
      <c r="V87" s="826">
        <v>2010</v>
      </c>
      <c r="W87" s="826"/>
      <c r="X87" s="826"/>
      <c r="Y87" s="826">
        <v>2011</v>
      </c>
      <c r="Z87" s="826"/>
      <c r="AA87" s="826"/>
      <c r="AB87" s="826">
        <v>2012</v>
      </c>
      <c r="AC87" s="826"/>
      <c r="AD87" s="826"/>
      <c r="AE87" s="826">
        <v>2013</v>
      </c>
      <c r="AF87" s="826"/>
      <c r="AG87" s="826"/>
      <c r="AH87" s="826">
        <v>2014</v>
      </c>
      <c r="AI87" s="826"/>
      <c r="AJ87" s="826"/>
      <c r="AK87" s="826">
        <v>2015</v>
      </c>
      <c r="AL87" s="826"/>
      <c r="AM87" s="826"/>
      <c r="AN87" s="826">
        <v>2016</v>
      </c>
      <c r="AO87" s="826"/>
      <c r="AP87" s="826"/>
      <c r="AQ87" s="826">
        <v>2017</v>
      </c>
      <c r="AR87" s="826"/>
      <c r="AS87" s="826"/>
      <c r="AT87" s="826">
        <v>2018</v>
      </c>
      <c r="AU87" s="826"/>
      <c r="AV87" s="826"/>
      <c r="AW87" s="826">
        <v>2019</v>
      </c>
      <c r="AX87" s="826"/>
      <c r="AY87" s="826"/>
    </row>
    <row r="88" spans="3:54" x14ac:dyDescent="0.2">
      <c r="C88" s="827" t="s">
        <v>572</v>
      </c>
      <c r="D88" s="827" t="s">
        <v>90</v>
      </c>
      <c r="E88" s="827" t="s">
        <v>91</v>
      </c>
      <c r="F88" s="827" t="s">
        <v>2</v>
      </c>
      <c r="G88" s="827" t="s">
        <v>90</v>
      </c>
      <c r="H88" s="827" t="s">
        <v>91</v>
      </c>
      <c r="I88" s="827" t="s">
        <v>2</v>
      </c>
      <c r="J88" s="827" t="s">
        <v>90</v>
      </c>
      <c r="K88" s="827" t="s">
        <v>91</v>
      </c>
      <c r="L88" s="827" t="s">
        <v>2</v>
      </c>
      <c r="M88" s="827" t="s">
        <v>90</v>
      </c>
      <c r="N88" s="827" t="s">
        <v>91</v>
      </c>
      <c r="O88" s="827" t="s">
        <v>2</v>
      </c>
      <c r="P88" s="827" t="s">
        <v>90</v>
      </c>
      <c r="Q88" s="827" t="s">
        <v>91</v>
      </c>
      <c r="R88" s="827" t="s">
        <v>2</v>
      </c>
      <c r="S88" s="827" t="s">
        <v>90</v>
      </c>
      <c r="T88" s="827" t="s">
        <v>91</v>
      </c>
      <c r="U88" s="827" t="s">
        <v>2</v>
      </c>
      <c r="V88" s="827" t="s">
        <v>90</v>
      </c>
      <c r="W88" s="827" t="s">
        <v>91</v>
      </c>
      <c r="X88" s="827" t="s">
        <v>2</v>
      </c>
      <c r="Y88" s="827" t="s">
        <v>90</v>
      </c>
      <c r="Z88" s="827" t="s">
        <v>91</v>
      </c>
      <c r="AA88" s="827" t="s">
        <v>2</v>
      </c>
      <c r="AB88" s="827" t="s">
        <v>90</v>
      </c>
      <c r="AC88" s="827" t="s">
        <v>91</v>
      </c>
      <c r="AD88" s="827" t="s">
        <v>2</v>
      </c>
      <c r="AE88" s="827" t="s">
        <v>90</v>
      </c>
      <c r="AF88" s="827" t="s">
        <v>91</v>
      </c>
      <c r="AG88" s="827" t="s">
        <v>2</v>
      </c>
      <c r="AH88" s="827" t="s">
        <v>90</v>
      </c>
      <c r="AI88" s="827" t="s">
        <v>91</v>
      </c>
      <c r="AJ88" s="827" t="s">
        <v>2</v>
      </c>
      <c r="AK88" s="827" t="s">
        <v>90</v>
      </c>
      <c r="AL88" s="827" t="s">
        <v>91</v>
      </c>
      <c r="AM88" s="827" t="s">
        <v>2</v>
      </c>
      <c r="AN88" s="827" t="s">
        <v>90</v>
      </c>
      <c r="AO88" s="827" t="s">
        <v>91</v>
      </c>
      <c r="AP88" s="827" t="s">
        <v>2</v>
      </c>
      <c r="AQ88" s="827" t="s">
        <v>90</v>
      </c>
      <c r="AR88" s="827" t="s">
        <v>91</v>
      </c>
      <c r="AS88" s="827" t="s">
        <v>2</v>
      </c>
      <c r="AT88" s="827" t="s">
        <v>90</v>
      </c>
      <c r="AU88" s="827" t="s">
        <v>91</v>
      </c>
      <c r="AV88" s="827" t="s">
        <v>2</v>
      </c>
      <c r="AW88" s="827" t="s">
        <v>90</v>
      </c>
      <c r="AX88" s="827" t="s">
        <v>91</v>
      </c>
      <c r="AY88" s="827" t="s">
        <v>2</v>
      </c>
    </row>
    <row r="89" spans="3:54" x14ac:dyDescent="0.2">
      <c r="C89" s="12" t="s">
        <v>260</v>
      </c>
      <c r="D89" s="590">
        <v>0.53</v>
      </c>
      <c r="E89" s="590">
        <v>0.54</v>
      </c>
      <c r="F89" s="590">
        <v>0.53</v>
      </c>
      <c r="G89" s="590">
        <v>0.56999999999999995</v>
      </c>
      <c r="H89" s="590">
        <v>0.55000000000000004</v>
      </c>
      <c r="I89" s="590">
        <v>0.56000000000000005</v>
      </c>
      <c r="J89" s="590">
        <v>0.34</v>
      </c>
      <c r="K89" s="590">
        <v>0.32</v>
      </c>
      <c r="L89" s="590">
        <v>0.33</v>
      </c>
      <c r="M89" s="590">
        <v>0.5</v>
      </c>
      <c r="N89" s="590">
        <v>0.28000000000000003</v>
      </c>
      <c r="O89" s="590">
        <v>0.39</v>
      </c>
      <c r="P89" s="590">
        <v>0.23</v>
      </c>
      <c r="Q89" s="590">
        <v>0.37</v>
      </c>
      <c r="R89" s="590">
        <v>0.3</v>
      </c>
      <c r="S89" s="590">
        <v>0.55000000000000004</v>
      </c>
      <c r="T89" s="590">
        <v>0.66</v>
      </c>
      <c r="U89" s="590">
        <v>0.6</v>
      </c>
      <c r="V89" s="590">
        <v>0.04</v>
      </c>
      <c r="W89" s="590">
        <v>0.21</v>
      </c>
      <c r="X89" s="590">
        <v>0.12</v>
      </c>
      <c r="Y89" s="590">
        <v>0.24</v>
      </c>
      <c r="Z89" s="590">
        <v>0.08</v>
      </c>
      <c r="AA89" s="590">
        <v>0.16</v>
      </c>
      <c r="AB89" s="590">
        <v>0.01</v>
      </c>
      <c r="AC89" s="590">
        <v>0.12</v>
      </c>
      <c r="AD89" s="590">
        <v>0.24</v>
      </c>
      <c r="AE89" s="590">
        <v>0.19</v>
      </c>
      <c r="AF89" s="590">
        <v>0.08</v>
      </c>
      <c r="AG89" s="590">
        <v>0.14000000000000001</v>
      </c>
      <c r="AH89" s="590">
        <v>0.11</v>
      </c>
      <c r="AI89" s="590">
        <v>0.12</v>
      </c>
      <c r="AJ89" s="590">
        <v>0.12</v>
      </c>
      <c r="AK89" s="590">
        <v>7.0000000000000007E-2</v>
      </c>
      <c r="AL89" s="590">
        <v>0.24</v>
      </c>
      <c r="AM89" s="590">
        <v>0.15</v>
      </c>
      <c r="AN89" s="590">
        <v>7.0000000000000007E-2</v>
      </c>
      <c r="AO89" s="590">
        <v>0.08</v>
      </c>
      <c r="AP89" s="590">
        <v>0.08</v>
      </c>
      <c r="AQ89" s="590">
        <v>0.11</v>
      </c>
      <c r="AR89" s="590">
        <v>0.11</v>
      </c>
      <c r="AS89" s="590">
        <v>0.11</v>
      </c>
      <c r="AT89" s="590">
        <v>0.18</v>
      </c>
      <c r="AU89" s="590">
        <v>0.04</v>
      </c>
      <c r="AV89" s="590">
        <v>0.11</v>
      </c>
      <c r="AW89" s="590">
        <v>0.11</v>
      </c>
      <c r="AX89" s="590">
        <v>0.15</v>
      </c>
      <c r="AY89" s="590">
        <v>0.13</v>
      </c>
    </row>
    <row r="90" spans="3:54" x14ac:dyDescent="0.2">
      <c r="C90" s="819" t="s">
        <v>261</v>
      </c>
      <c r="D90" s="590">
        <v>0.04</v>
      </c>
      <c r="E90" s="590">
        <v>0.04</v>
      </c>
      <c r="F90" s="590">
        <v>0.04</v>
      </c>
      <c r="G90" s="590">
        <v>0</v>
      </c>
      <c r="H90" s="590">
        <v>0.04</v>
      </c>
      <c r="I90" s="590">
        <v>0.02</v>
      </c>
      <c r="J90" s="590">
        <v>0</v>
      </c>
      <c r="K90" s="590">
        <v>0.16</v>
      </c>
      <c r="L90" s="590">
        <v>0.08</v>
      </c>
      <c r="M90" s="590">
        <v>0.04</v>
      </c>
      <c r="N90" s="590">
        <v>0.08</v>
      </c>
      <c r="O90" s="590">
        <v>0.06</v>
      </c>
      <c r="P90" s="590">
        <v>0.11</v>
      </c>
      <c r="Q90" s="590">
        <v>0.28000000000000003</v>
      </c>
      <c r="R90" s="590">
        <v>0.19</v>
      </c>
      <c r="S90" s="590">
        <v>0.08</v>
      </c>
      <c r="T90" s="590">
        <v>0.04</v>
      </c>
      <c r="U90" s="590">
        <v>0.06</v>
      </c>
      <c r="V90" s="590">
        <v>0</v>
      </c>
      <c r="W90" s="590">
        <v>0.2</v>
      </c>
      <c r="X90" s="590">
        <v>0.1</v>
      </c>
      <c r="Y90" s="590" t="s">
        <v>105</v>
      </c>
      <c r="Z90" s="590">
        <v>0.04</v>
      </c>
      <c r="AA90" s="590">
        <v>0.02</v>
      </c>
      <c r="AB90" s="590">
        <v>0</v>
      </c>
      <c r="AC90" s="590" t="s">
        <v>105</v>
      </c>
      <c r="AD90" s="590">
        <v>0</v>
      </c>
      <c r="AE90" s="590" t="s">
        <v>105</v>
      </c>
      <c r="AF90" s="590" t="s">
        <v>105</v>
      </c>
      <c r="AG90" s="590">
        <v>0</v>
      </c>
      <c r="AH90" s="590">
        <v>0.08</v>
      </c>
      <c r="AI90" s="590" t="s">
        <v>105</v>
      </c>
      <c r="AJ90" s="590">
        <v>0.04</v>
      </c>
      <c r="AK90" s="590">
        <v>0.04</v>
      </c>
      <c r="AL90" s="590" t="s">
        <v>105</v>
      </c>
      <c r="AM90" s="590">
        <v>0.02</v>
      </c>
      <c r="AN90" s="590">
        <v>0.04</v>
      </c>
      <c r="AO90" s="590" t="s">
        <v>105</v>
      </c>
      <c r="AP90" s="590">
        <v>0.02</v>
      </c>
      <c r="AQ90" s="590">
        <v>0.04</v>
      </c>
      <c r="AR90" s="590" t="s">
        <v>105</v>
      </c>
      <c r="AS90" s="590">
        <v>0.02</v>
      </c>
      <c r="AT90" s="590">
        <v>0</v>
      </c>
      <c r="AU90" s="590">
        <v>0</v>
      </c>
      <c r="AV90" s="590">
        <v>0</v>
      </c>
      <c r="AW90" s="590">
        <v>0</v>
      </c>
      <c r="AX90" s="590">
        <v>0</v>
      </c>
      <c r="AY90" s="590">
        <v>0</v>
      </c>
    </row>
    <row r="91" spans="3:54" x14ac:dyDescent="0.2">
      <c r="C91" s="819" t="s">
        <v>262</v>
      </c>
      <c r="D91" s="590">
        <v>0.04</v>
      </c>
      <c r="E91" s="590">
        <v>0</v>
      </c>
      <c r="F91" s="590">
        <v>0.02</v>
      </c>
      <c r="G91" s="590">
        <v>0</v>
      </c>
      <c r="H91" s="590">
        <v>0</v>
      </c>
      <c r="I91" s="590">
        <v>0</v>
      </c>
      <c r="J91" s="590">
        <v>0</v>
      </c>
      <c r="K91" s="590">
        <v>0.04</v>
      </c>
      <c r="L91" s="590">
        <v>0.02</v>
      </c>
      <c r="M91" s="590">
        <v>0</v>
      </c>
      <c r="N91" s="590">
        <v>0.17</v>
      </c>
      <c r="O91" s="590">
        <v>0.08</v>
      </c>
      <c r="P91" s="590">
        <v>0</v>
      </c>
      <c r="Q91" s="590">
        <v>0.04</v>
      </c>
      <c r="R91" s="590">
        <v>0.02</v>
      </c>
      <c r="S91" s="590">
        <v>0.28000000000000003</v>
      </c>
      <c r="T91" s="590">
        <v>0.04</v>
      </c>
      <c r="U91" s="590">
        <v>0.16</v>
      </c>
      <c r="V91" s="590">
        <v>0.04</v>
      </c>
      <c r="W91" s="590">
        <v>0</v>
      </c>
      <c r="X91" s="590">
        <v>0.02</v>
      </c>
      <c r="Y91" s="590" t="s">
        <v>105</v>
      </c>
      <c r="Z91" s="590">
        <v>0.04</v>
      </c>
      <c r="AA91" s="590">
        <v>0.02</v>
      </c>
      <c r="AB91" s="590">
        <v>0</v>
      </c>
      <c r="AC91" s="590">
        <v>0.12</v>
      </c>
      <c r="AD91" s="590">
        <v>0.06</v>
      </c>
      <c r="AE91" s="590" t="s">
        <v>105</v>
      </c>
      <c r="AF91" s="590">
        <v>0.04</v>
      </c>
      <c r="AG91" s="590">
        <v>0.02</v>
      </c>
      <c r="AH91" s="590">
        <v>0.08</v>
      </c>
      <c r="AI91" s="590" t="s">
        <v>105</v>
      </c>
      <c r="AJ91" s="590">
        <v>0.04</v>
      </c>
      <c r="AK91" s="590" t="s">
        <v>105</v>
      </c>
      <c r="AL91" s="590">
        <v>0.04</v>
      </c>
      <c r="AM91" s="590">
        <v>0.02</v>
      </c>
      <c r="AN91" s="590">
        <v>0.04</v>
      </c>
      <c r="AO91" s="590">
        <v>0.21</v>
      </c>
      <c r="AP91" s="590">
        <v>0.12</v>
      </c>
      <c r="AQ91" s="590" t="s">
        <v>105</v>
      </c>
      <c r="AR91" s="590" t="s">
        <v>105</v>
      </c>
      <c r="AS91" s="590">
        <v>0</v>
      </c>
      <c r="AT91" s="590">
        <v>0</v>
      </c>
      <c r="AU91" s="590">
        <v>0</v>
      </c>
      <c r="AV91" s="590">
        <v>0</v>
      </c>
      <c r="AW91" s="590">
        <v>0</v>
      </c>
      <c r="AX91" s="590">
        <v>0</v>
      </c>
      <c r="AY91" s="590">
        <v>0</v>
      </c>
    </row>
    <row r="92" spans="3:54" x14ac:dyDescent="0.2">
      <c r="C92" s="12" t="s">
        <v>460</v>
      </c>
      <c r="D92" s="590">
        <v>0.08</v>
      </c>
      <c r="E92" s="590">
        <v>0.65</v>
      </c>
      <c r="F92" s="590">
        <v>0.36</v>
      </c>
      <c r="G92" s="590">
        <v>0.04</v>
      </c>
      <c r="H92" s="590">
        <v>0.72</v>
      </c>
      <c r="I92" s="590">
        <v>0.37</v>
      </c>
      <c r="J92" s="590">
        <v>0.22</v>
      </c>
      <c r="K92" s="590">
        <v>0.89</v>
      </c>
      <c r="L92" s="590">
        <v>0.55000000000000004</v>
      </c>
      <c r="M92" s="590">
        <v>0.04</v>
      </c>
      <c r="N92" s="590">
        <v>1.28</v>
      </c>
      <c r="O92" s="590">
        <v>0.65</v>
      </c>
      <c r="P92" s="590">
        <v>0.25</v>
      </c>
      <c r="Q92" s="590">
        <v>1.1399999999999999</v>
      </c>
      <c r="R92" s="590">
        <v>0.69</v>
      </c>
      <c r="S92" s="590">
        <v>1.17</v>
      </c>
      <c r="T92" s="590">
        <v>0.22</v>
      </c>
      <c r="U92" s="590">
        <v>0.7</v>
      </c>
      <c r="V92" s="590">
        <v>0</v>
      </c>
      <c r="W92" s="590">
        <v>0.86</v>
      </c>
      <c r="X92" s="590">
        <v>0.42</v>
      </c>
      <c r="Y92" s="590">
        <v>0.12</v>
      </c>
      <c r="Z92" s="590">
        <v>0.84</v>
      </c>
      <c r="AA92" s="590">
        <v>0.48</v>
      </c>
      <c r="AB92" s="590">
        <v>0.01</v>
      </c>
      <c r="AC92" s="590">
        <v>1.1599999999999999</v>
      </c>
      <c r="AD92" s="590">
        <v>0.62</v>
      </c>
      <c r="AE92" s="590">
        <v>0.04</v>
      </c>
      <c r="AF92" s="590">
        <v>0.95</v>
      </c>
      <c r="AG92" s="590">
        <v>0.49</v>
      </c>
      <c r="AH92" s="590">
        <v>0.08</v>
      </c>
      <c r="AI92" s="590">
        <v>0.69</v>
      </c>
      <c r="AJ92" s="590">
        <v>0.38</v>
      </c>
      <c r="AK92" s="590">
        <v>0.25</v>
      </c>
      <c r="AL92" s="590">
        <v>0.51</v>
      </c>
      <c r="AM92" s="590">
        <v>0.38</v>
      </c>
      <c r="AN92" s="590">
        <v>0.33</v>
      </c>
      <c r="AO92" s="590">
        <v>1.1399999999999999</v>
      </c>
      <c r="AP92" s="590">
        <v>0.73</v>
      </c>
      <c r="AQ92" s="590">
        <v>0.4</v>
      </c>
      <c r="AR92" s="590">
        <v>0.72</v>
      </c>
      <c r="AS92" s="590">
        <v>0.56000000000000005</v>
      </c>
      <c r="AT92" s="590">
        <v>0.36</v>
      </c>
      <c r="AU92" s="590">
        <v>0.59</v>
      </c>
      <c r="AV92" s="590">
        <v>0.47</v>
      </c>
      <c r="AW92" s="590">
        <v>0.32</v>
      </c>
      <c r="AX92" s="590">
        <v>0.38</v>
      </c>
      <c r="AY92" s="590">
        <v>0.35</v>
      </c>
    </row>
    <row r="93" spans="3:54" x14ac:dyDescent="0.2">
      <c r="C93" s="12" t="s">
        <v>461</v>
      </c>
      <c r="D93" s="590">
        <v>0.44</v>
      </c>
      <c r="E93" s="590">
        <v>2.13</v>
      </c>
      <c r="F93" s="590">
        <v>1.27</v>
      </c>
      <c r="G93" s="590">
        <v>0.68</v>
      </c>
      <c r="H93" s="590">
        <v>3.43</v>
      </c>
      <c r="I93" s="590">
        <v>2.0299999999999998</v>
      </c>
      <c r="J93" s="590">
        <v>0.9</v>
      </c>
      <c r="K93" s="590">
        <v>4.1100000000000003</v>
      </c>
      <c r="L93" s="590">
        <v>2.48</v>
      </c>
      <c r="M93" s="590">
        <v>0.76</v>
      </c>
      <c r="N93" s="590">
        <v>3.34</v>
      </c>
      <c r="O93" s="590">
        <v>2.0299999999999998</v>
      </c>
      <c r="P93" s="590">
        <v>0.49</v>
      </c>
      <c r="Q93" s="590">
        <v>2.39</v>
      </c>
      <c r="R93" s="590">
        <v>1.42</v>
      </c>
      <c r="S93" s="590">
        <v>1.81</v>
      </c>
      <c r="T93" s="590">
        <v>0.82</v>
      </c>
      <c r="U93" s="590">
        <v>1.32</v>
      </c>
      <c r="V93" s="590">
        <v>0.26</v>
      </c>
      <c r="W93" s="590">
        <v>2.98</v>
      </c>
      <c r="X93" s="590">
        <v>1.6</v>
      </c>
      <c r="Y93" s="590">
        <v>0.43</v>
      </c>
      <c r="Z93" s="590">
        <v>2.67</v>
      </c>
      <c r="AA93" s="590">
        <v>1.53</v>
      </c>
      <c r="AB93" s="590">
        <v>0.04</v>
      </c>
      <c r="AC93" s="590">
        <v>2.97</v>
      </c>
      <c r="AD93" s="590">
        <v>1.73</v>
      </c>
      <c r="AE93" s="590">
        <v>0.35</v>
      </c>
      <c r="AF93" s="590">
        <v>2.17</v>
      </c>
      <c r="AG93" s="590">
        <v>1.26</v>
      </c>
      <c r="AH93" s="590">
        <v>0.78</v>
      </c>
      <c r="AI93" s="590">
        <v>1.89</v>
      </c>
      <c r="AJ93" s="590">
        <v>1.33</v>
      </c>
      <c r="AK93" s="590">
        <v>0.68</v>
      </c>
      <c r="AL93" s="590">
        <v>1.44</v>
      </c>
      <c r="AM93" s="590">
        <v>1.06</v>
      </c>
      <c r="AN93" s="590">
        <v>0.85</v>
      </c>
      <c r="AO93" s="590">
        <v>1.57</v>
      </c>
      <c r="AP93" s="590">
        <v>1.2</v>
      </c>
      <c r="AQ93" s="590">
        <v>1.18</v>
      </c>
      <c r="AR93" s="590">
        <v>1.98</v>
      </c>
      <c r="AS93" s="590">
        <v>1.58</v>
      </c>
      <c r="AT93" s="590">
        <v>1.38</v>
      </c>
      <c r="AU93" s="590">
        <v>2.2799999999999998</v>
      </c>
      <c r="AV93" s="590">
        <v>1.83</v>
      </c>
      <c r="AW93" s="590">
        <v>1.24</v>
      </c>
      <c r="AX93" s="590">
        <v>1.46</v>
      </c>
      <c r="AY93" s="590">
        <v>1.35</v>
      </c>
    </row>
    <row r="94" spans="3:54" x14ac:dyDescent="0.2">
      <c r="C94" s="12" t="s">
        <v>462</v>
      </c>
      <c r="D94" s="590">
        <v>1.56</v>
      </c>
      <c r="E94" s="590">
        <v>3.31</v>
      </c>
      <c r="F94" s="590">
        <v>2.4300000000000002</v>
      </c>
      <c r="G94" s="590">
        <v>1.73</v>
      </c>
      <c r="H94" s="590">
        <v>3.78</v>
      </c>
      <c r="I94" s="590">
        <v>2.73</v>
      </c>
      <c r="J94" s="590">
        <v>2.04</v>
      </c>
      <c r="K94" s="590">
        <v>5.33</v>
      </c>
      <c r="L94" s="590">
        <v>3.66</v>
      </c>
      <c r="M94" s="590">
        <v>1.98</v>
      </c>
      <c r="N94" s="590">
        <v>4.41</v>
      </c>
      <c r="O94" s="590">
        <v>3.17</v>
      </c>
      <c r="P94" s="590">
        <v>1.1599999999999999</v>
      </c>
      <c r="Q94" s="590">
        <v>3.69</v>
      </c>
      <c r="R94" s="590">
        <v>2.4</v>
      </c>
      <c r="S94" s="590">
        <v>2.0699999999999998</v>
      </c>
      <c r="T94" s="590">
        <v>1.63</v>
      </c>
      <c r="U94" s="590">
        <v>1.86</v>
      </c>
      <c r="V94" s="590">
        <v>1.23</v>
      </c>
      <c r="W94" s="590">
        <v>4.18</v>
      </c>
      <c r="X94" s="590">
        <v>2.67</v>
      </c>
      <c r="Y94" s="590">
        <v>1.57</v>
      </c>
      <c r="Z94" s="590">
        <v>3.98</v>
      </c>
      <c r="AA94" s="590">
        <v>2.75</v>
      </c>
      <c r="AB94" s="590">
        <v>0.09</v>
      </c>
      <c r="AC94" s="590">
        <v>5.75</v>
      </c>
      <c r="AD94" s="590">
        <v>3.78</v>
      </c>
      <c r="AE94" s="590">
        <v>1.75</v>
      </c>
      <c r="AF94" s="590">
        <v>3.51</v>
      </c>
      <c r="AG94" s="590">
        <v>2.63</v>
      </c>
      <c r="AH94" s="590">
        <v>1.23</v>
      </c>
      <c r="AI94" s="590">
        <v>3.79</v>
      </c>
      <c r="AJ94" s="590">
        <v>2.5099999999999998</v>
      </c>
      <c r="AK94" s="590">
        <v>1.17</v>
      </c>
      <c r="AL94" s="590">
        <v>2.76</v>
      </c>
      <c r="AM94" s="590">
        <v>1.96</v>
      </c>
      <c r="AN94" s="590">
        <v>1.78</v>
      </c>
      <c r="AO94" s="590">
        <v>2.65</v>
      </c>
      <c r="AP94" s="590">
        <v>2.21</v>
      </c>
      <c r="AQ94" s="590">
        <v>1.45</v>
      </c>
      <c r="AR94" s="590">
        <v>3.14</v>
      </c>
      <c r="AS94" s="590">
        <v>2.2999999999999998</v>
      </c>
      <c r="AT94" s="590">
        <v>1.7</v>
      </c>
      <c r="AU94" s="590">
        <v>2.91</v>
      </c>
      <c r="AV94" s="590">
        <v>2.2999999999999998</v>
      </c>
      <c r="AW94" s="590">
        <v>2.0299999999999998</v>
      </c>
      <c r="AX94" s="590">
        <v>2.71</v>
      </c>
      <c r="AY94" s="590">
        <v>2.36</v>
      </c>
    </row>
    <row r="95" spans="3:54" x14ac:dyDescent="0.2">
      <c r="C95" s="12" t="s">
        <v>2</v>
      </c>
      <c r="D95" s="590">
        <v>0.41</v>
      </c>
      <c r="E95" s="590">
        <v>1.02</v>
      </c>
      <c r="F95" s="590">
        <v>0.71</v>
      </c>
      <c r="G95" s="590">
        <v>0.47</v>
      </c>
      <c r="H95" s="590">
        <v>1.31</v>
      </c>
      <c r="I95" s="590">
        <v>0.88</v>
      </c>
      <c r="J95" s="590">
        <v>0.54</v>
      </c>
      <c r="K95" s="590">
        <v>1.66</v>
      </c>
      <c r="L95" s="590">
        <v>1.0900000000000001</v>
      </c>
      <c r="M95" s="590">
        <v>0.52</v>
      </c>
      <c r="N95" s="590">
        <v>1.48</v>
      </c>
      <c r="O95" s="590">
        <v>0.99</v>
      </c>
      <c r="P95" s="590">
        <v>0.35</v>
      </c>
      <c r="Q95" s="590">
        <v>1.23</v>
      </c>
      <c r="R95" s="590">
        <v>0.78</v>
      </c>
      <c r="S95" s="590">
        <v>0.94</v>
      </c>
      <c r="T95" s="590">
        <v>0.54</v>
      </c>
      <c r="U95" s="590">
        <v>0.74</v>
      </c>
      <c r="V95" s="590">
        <v>0.24</v>
      </c>
      <c r="W95" s="590">
        <v>1.31</v>
      </c>
      <c r="X95" s="590">
        <v>0.76</v>
      </c>
      <c r="Y95" s="590">
        <v>0.37</v>
      </c>
      <c r="Z95" s="590">
        <v>1.19</v>
      </c>
      <c r="AA95" s="590">
        <v>0.77</v>
      </c>
      <c r="AB95" s="590">
        <v>0</v>
      </c>
      <c r="AC95" s="590">
        <v>1.62</v>
      </c>
      <c r="AD95" s="590">
        <v>1.01</v>
      </c>
      <c r="AE95" s="590">
        <v>0.36</v>
      </c>
      <c r="AF95" s="590">
        <v>1.07</v>
      </c>
      <c r="AG95" s="590">
        <v>0.71</v>
      </c>
      <c r="AH95" s="590">
        <v>0.37</v>
      </c>
      <c r="AI95" s="590">
        <v>1.03</v>
      </c>
      <c r="AJ95" s="590">
        <v>0.69</v>
      </c>
      <c r="AK95" s="590" t="s">
        <v>105</v>
      </c>
      <c r="AL95" s="590" t="s">
        <v>105</v>
      </c>
      <c r="AM95" s="590" t="s">
        <v>105</v>
      </c>
      <c r="AN95" s="590" t="s">
        <v>105</v>
      </c>
      <c r="AO95" s="590" t="s">
        <v>105</v>
      </c>
      <c r="AP95" s="590" t="s">
        <v>105</v>
      </c>
      <c r="AQ95" s="590">
        <v>0.5</v>
      </c>
      <c r="AR95" s="590">
        <v>0.95</v>
      </c>
      <c r="AS95" s="590">
        <v>0.72</v>
      </c>
      <c r="AT95" s="590">
        <v>0.56999999999999995</v>
      </c>
      <c r="AU95" s="590">
        <v>0.93</v>
      </c>
      <c r="AV95" s="590">
        <v>0.74</v>
      </c>
      <c r="AW95" s="590">
        <v>0.57999999999999996</v>
      </c>
      <c r="AX95" s="590">
        <v>0.75</v>
      </c>
      <c r="AY95" s="590">
        <v>0.66</v>
      </c>
    </row>
    <row r="96" spans="3:54" x14ac:dyDescent="0.2">
      <c r="C96" s="820" t="s">
        <v>577</v>
      </c>
      <c r="D96" s="821"/>
      <c r="E96" s="821"/>
      <c r="F96" s="821"/>
      <c r="G96" s="821"/>
      <c r="H96" s="821"/>
      <c r="I96" s="821"/>
      <c r="J96" s="821"/>
      <c r="K96" s="821"/>
      <c r="L96" s="821"/>
      <c r="M96" s="821"/>
      <c r="N96" s="821"/>
      <c r="O96" s="821"/>
      <c r="P96" s="821"/>
      <c r="Q96" s="821"/>
      <c r="R96" s="821"/>
      <c r="S96" s="821"/>
      <c r="T96" s="821"/>
      <c r="U96" s="821"/>
      <c r="V96" s="821"/>
      <c r="W96" s="821"/>
      <c r="X96" s="821"/>
      <c r="Y96" s="821"/>
      <c r="Z96" s="821"/>
      <c r="AA96" s="821"/>
      <c r="AB96" s="821"/>
      <c r="AC96" s="821"/>
      <c r="AD96" s="821"/>
      <c r="AE96" s="821"/>
      <c r="AF96" s="821"/>
      <c r="AG96" s="821"/>
      <c r="AH96" s="821"/>
      <c r="AI96" s="821"/>
      <c r="AJ96" s="821"/>
      <c r="AK96" s="821"/>
      <c r="AL96" s="821"/>
      <c r="AM96" s="821"/>
      <c r="AN96" s="821"/>
      <c r="AO96" s="821"/>
      <c r="AP96" s="821"/>
      <c r="AQ96" s="821"/>
      <c r="AR96" s="821"/>
      <c r="AS96" s="821"/>
      <c r="AT96" s="821"/>
      <c r="AU96" s="821"/>
      <c r="AV96" s="821"/>
      <c r="AW96" s="821"/>
      <c r="AX96" s="821"/>
      <c r="AY96" s="822"/>
    </row>
    <row r="99" spans="3:57" x14ac:dyDescent="0.2">
      <c r="C99" s="412" t="s">
        <v>818</v>
      </c>
      <c r="D99" s="412"/>
      <c r="E99" s="412"/>
      <c r="F99" s="412"/>
      <c r="G99" s="412"/>
      <c r="H99" s="412"/>
      <c r="I99" s="412"/>
      <c r="J99" s="412"/>
      <c r="K99" s="412"/>
      <c r="L99" s="412"/>
      <c r="M99" s="412"/>
      <c r="N99" s="412"/>
      <c r="O99" s="412"/>
      <c r="Q99" s="412" t="s">
        <v>823</v>
      </c>
      <c r="R99" s="412"/>
      <c r="S99" s="412"/>
      <c r="T99" s="412"/>
      <c r="U99" s="412"/>
      <c r="V99" s="412"/>
      <c r="W99" s="412"/>
      <c r="X99" s="412"/>
      <c r="Y99" s="412"/>
      <c r="Z99" s="412"/>
      <c r="AA99" s="412"/>
      <c r="AB99" s="412"/>
      <c r="AC99" s="412"/>
      <c r="AE99" s="412" t="s">
        <v>825</v>
      </c>
      <c r="AF99" s="412"/>
      <c r="AG99" s="412"/>
      <c r="AH99" s="412"/>
      <c r="AI99" s="412"/>
      <c r="AJ99" s="412"/>
      <c r="AK99" s="412"/>
      <c r="AL99" s="412"/>
      <c r="AM99" s="412"/>
      <c r="AN99" s="412"/>
      <c r="AO99" s="412"/>
      <c r="AP99" s="412"/>
      <c r="AQ99" s="412"/>
      <c r="AS99" s="412" t="s">
        <v>828</v>
      </c>
      <c r="AT99" s="412"/>
      <c r="AU99" s="412"/>
      <c r="AV99" s="412"/>
      <c r="AW99" s="412"/>
      <c r="AX99" s="412"/>
      <c r="AY99" s="412"/>
      <c r="AZ99" s="412"/>
      <c r="BA99" s="412"/>
      <c r="BB99" s="412"/>
      <c r="BC99" s="412"/>
      <c r="BD99" s="412"/>
      <c r="BE99" s="412"/>
    </row>
    <row r="100" spans="3:57" x14ac:dyDescent="0.2">
      <c r="C100" s="828" t="s">
        <v>54</v>
      </c>
      <c r="D100" s="412" t="s">
        <v>815</v>
      </c>
      <c r="E100" s="412"/>
      <c r="F100" s="412"/>
      <c r="G100" s="412"/>
      <c r="H100" s="412" t="s">
        <v>816</v>
      </c>
      <c r="I100" s="412"/>
      <c r="J100" s="412"/>
      <c r="K100" s="412"/>
      <c r="L100" s="412" t="s">
        <v>2</v>
      </c>
      <c r="M100" s="412"/>
      <c r="N100" s="412"/>
      <c r="O100" s="412"/>
      <c r="Q100" s="828" t="s">
        <v>54</v>
      </c>
      <c r="R100" s="412" t="s">
        <v>815</v>
      </c>
      <c r="S100" s="412"/>
      <c r="T100" s="412"/>
      <c r="U100" s="412"/>
      <c r="V100" s="412" t="s">
        <v>816</v>
      </c>
      <c r="W100" s="412"/>
      <c r="X100" s="412"/>
      <c r="Y100" s="412"/>
      <c r="Z100" s="412" t="s">
        <v>2</v>
      </c>
      <c r="AA100" s="412"/>
      <c r="AB100" s="412"/>
      <c r="AC100" s="412"/>
      <c r="AE100" s="828" t="s">
        <v>54</v>
      </c>
      <c r="AF100" s="412" t="s">
        <v>815</v>
      </c>
      <c r="AG100" s="412"/>
      <c r="AH100" s="412"/>
      <c r="AI100" s="412"/>
      <c r="AJ100" s="412" t="s">
        <v>816</v>
      </c>
      <c r="AK100" s="412"/>
      <c r="AL100" s="412"/>
      <c r="AM100" s="412"/>
      <c r="AN100" s="412" t="s">
        <v>2</v>
      </c>
      <c r="AO100" s="412"/>
      <c r="AP100" s="412"/>
      <c r="AQ100" s="412"/>
      <c r="AS100" s="828" t="s">
        <v>54</v>
      </c>
      <c r="AT100" s="412" t="s">
        <v>815</v>
      </c>
      <c r="AU100" s="412"/>
      <c r="AV100" s="412"/>
      <c r="AW100" s="412"/>
      <c r="AX100" s="412" t="s">
        <v>816</v>
      </c>
      <c r="AY100" s="412"/>
      <c r="AZ100" s="412"/>
      <c r="BA100" s="412"/>
      <c r="BB100" s="412" t="s">
        <v>2</v>
      </c>
      <c r="BC100" s="412"/>
      <c r="BD100" s="412"/>
      <c r="BE100" s="412"/>
    </row>
    <row r="101" spans="3:57" x14ac:dyDescent="0.2">
      <c r="C101" s="828"/>
      <c r="D101" s="828" t="s">
        <v>90</v>
      </c>
      <c r="E101" s="828" t="s">
        <v>91</v>
      </c>
      <c r="F101" s="828" t="s">
        <v>581</v>
      </c>
      <c r="G101" s="828" t="s">
        <v>2</v>
      </c>
      <c r="H101" s="828" t="s">
        <v>90</v>
      </c>
      <c r="I101" s="828" t="s">
        <v>91</v>
      </c>
      <c r="J101" s="828" t="s">
        <v>581</v>
      </c>
      <c r="K101" s="828" t="s">
        <v>2</v>
      </c>
      <c r="L101" s="828" t="s">
        <v>90</v>
      </c>
      <c r="M101" s="828" t="s">
        <v>91</v>
      </c>
      <c r="N101" s="828" t="s">
        <v>581</v>
      </c>
      <c r="O101" s="828" t="s">
        <v>2</v>
      </c>
      <c r="Q101" s="828"/>
      <c r="R101" s="828" t="s">
        <v>90</v>
      </c>
      <c r="S101" s="828" t="s">
        <v>91</v>
      </c>
      <c r="T101" s="828" t="s">
        <v>581</v>
      </c>
      <c r="U101" s="828" t="s">
        <v>2</v>
      </c>
      <c r="V101" s="828" t="s">
        <v>90</v>
      </c>
      <c r="W101" s="828" t="s">
        <v>91</v>
      </c>
      <c r="X101" s="828" t="s">
        <v>581</v>
      </c>
      <c r="Y101" s="828" t="s">
        <v>2</v>
      </c>
      <c r="Z101" s="828" t="s">
        <v>90</v>
      </c>
      <c r="AA101" s="828" t="s">
        <v>91</v>
      </c>
      <c r="AB101" s="828" t="s">
        <v>581</v>
      </c>
      <c r="AC101" s="828" t="s">
        <v>2</v>
      </c>
      <c r="AE101" s="828"/>
      <c r="AF101" s="828" t="s">
        <v>90</v>
      </c>
      <c r="AG101" s="828" t="s">
        <v>91</v>
      </c>
      <c r="AH101" s="828" t="s">
        <v>581</v>
      </c>
      <c r="AI101" s="828" t="s">
        <v>2</v>
      </c>
      <c r="AJ101" s="828" t="s">
        <v>90</v>
      </c>
      <c r="AK101" s="828" t="s">
        <v>91</v>
      </c>
      <c r="AL101" s="828" t="s">
        <v>581</v>
      </c>
      <c r="AM101" s="828" t="s">
        <v>2</v>
      </c>
      <c r="AN101" s="828" t="s">
        <v>90</v>
      </c>
      <c r="AO101" s="828" t="s">
        <v>91</v>
      </c>
      <c r="AP101" s="828" t="s">
        <v>581</v>
      </c>
      <c r="AQ101" s="828" t="s">
        <v>2</v>
      </c>
      <c r="AS101" s="828"/>
      <c r="AT101" s="828" t="s">
        <v>90</v>
      </c>
      <c r="AU101" s="828" t="s">
        <v>91</v>
      </c>
      <c r="AV101" s="828" t="s">
        <v>581</v>
      </c>
      <c r="AW101" s="828" t="s">
        <v>2</v>
      </c>
      <c r="AX101" s="828" t="s">
        <v>90</v>
      </c>
      <c r="AY101" s="828" t="s">
        <v>91</v>
      </c>
      <c r="AZ101" s="828" t="s">
        <v>581</v>
      </c>
      <c r="BA101" s="828" t="s">
        <v>2</v>
      </c>
      <c r="BB101" s="828" t="s">
        <v>90</v>
      </c>
      <c r="BC101" s="828" t="s">
        <v>91</v>
      </c>
      <c r="BD101" s="828" t="s">
        <v>581</v>
      </c>
      <c r="BE101" s="828" t="s">
        <v>2</v>
      </c>
    </row>
    <row r="102" spans="3:57" x14ac:dyDescent="0.2">
      <c r="C102" s="829" t="s">
        <v>817</v>
      </c>
      <c r="D102" s="590">
        <v>2</v>
      </c>
      <c r="E102" s="590">
        <v>6</v>
      </c>
      <c r="F102" s="590" t="s">
        <v>105</v>
      </c>
      <c r="G102" s="830">
        <v>8</v>
      </c>
      <c r="H102" s="590">
        <v>78</v>
      </c>
      <c r="I102" s="590">
        <v>102</v>
      </c>
      <c r="J102" s="590" t="s">
        <v>105</v>
      </c>
      <c r="K102" s="830">
        <v>180</v>
      </c>
      <c r="L102" s="590">
        <v>80</v>
      </c>
      <c r="M102" s="590">
        <v>108</v>
      </c>
      <c r="N102" s="590" t="s">
        <v>105</v>
      </c>
      <c r="O102" s="830">
        <v>188</v>
      </c>
      <c r="Q102" s="829" t="s">
        <v>817</v>
      </c>
      <c r="R102" s="590">
        <v>3</v>
      </c>
      <c r="S102" s="590">
        <v>3</v>
      </c>
      <c r="T102" s="590" t="s">
        <v>105</v>
      </c>
      <c r="U102" s="830">
        <v>6</v>
      </c>
      <c r="V102" s="590">
        <v>67</v>
      </c>
      <c r="W102" s="590">
        <v>65</v>
      </c>
      <c r="X102" s="590">
        <v>1</v>
      </c>
      <c r="Y102" s="830">
        <v>133</v>
      </c>
      <c r="Z102" s="590">
        <v>70</v>
      </c>
      <c r="AA102" s="590">
        <v>68</v>
      </c>
      <c r="AB102" s="590">
        <v>1</v>
      </c>
      <c r="AC102" s="830">
        <v>139</v>
      </c>
      <c r="AE102" s="829" t="s">
        <v>817</v>
      </c>
      <c r="AF102" s="590">
        <v>3</v>
      </c>
      <c r="AG102" s="590">
        <v>4</v>
      </c>
      <c r="AH102" s="590">
        <v>1</v>
      </c>
      <c r="AI102" s="830">
        <v>8</v>
      </c>
      <c r="AJ102" s="590">
        <v>38</v>
      </c>
      <c r="AK102" s="590">
        <v>47</v>
      </c>
      <c r="AL102" s="590">
        <v>2</v>
      </c>
      <c r="AM102" s="830">
        <v>87</v>
      </c>
      <c r="AN102" s="590">
        <v>41</v>
      </c>
      <c r="AO102" s="590">
        <v>51</v>
      </c>
      <c r="AP102" s="590">
        <v>3</v>
      </c>
      <c r="AQ102" s="830">
        <v>95</v>
      </c>
      <c r="AS102" s="829" t="s">
        <v>817</v>
      </c>
      <c r="AT102" s="590">
        <v>2</v>
      </c>
      <c r="AU102" s="590">
        <v>3</v>
      </c>
      <c r="AV102" s="590">
        <v>1</v>
      </c>
      <c r="AW102" s="830">
        <v>6</v>
      </c>
      <c r="AX102" s="590">
        <v>32</v>
      </c>
      <c r="AY102" s="590">
        <v>50</v>
      </c>
      <c r="AZ102" s="590">
        <v>1</v>
      </c>
      <c r="BA102" s="830">
        <v>83</v>
      </c>
      <c r="BB102" s="590">
        <v>34</v>
      </c>
      <c r="BC102" s="590">
        <v>53</v>
      </c>
      <c r="BD102" s="590">
        <v>2</v>
      </c>
      <c r="BE102" s="830">
        <v>89</v>
      </c>
    </row>
    <row r="103" spans="3:57" x14ac:dyDescent="0.2">
      <c r="C103" s="831" t="s">
        <v>261</v>
      </c>
      <c r="D103" s="590">
        <v>1</v>
      </c>
      <c r="E103" s="590" t="s">
        <v>105</v>
      </c>
      <c r="F103" s="590" t="s">
        <v>105</v>
      </c>
      <c r="G103" s="830">
        <v>1</v>
      </c>
      <c r="H103" s="590">
        <v>34</v>
      </c>
      <c r="I103" s="590">
        <v>32</v>
      </c>
      <c r="J103" s="590" t="s">
        <v>105</v>
      </c>
      <c r="K103" s="830">
        <v>66</v>
      </c>
      <c r="L103" s="590">
        <v>35</v>
      </c>
      <c r="M103" s="590">
        <v>32</v>
      </c>
      <c r="N103" s="590" t="s">
        <v>105</v>
      </c>
      <c r="O103" s="830">
        <v>67</v>
      </c>
      <c r="Q103" s="831" t="s">
        <v>261</v>
      </c>
      <c r="R103" s="590">
        <v>1</v>
      </c>
      <c r="S103" s="590" t="s">
        <v>105</v>
      </c>
      <c r="T103" s="590" t="s">
        <v>105</v>
      </c>
      <c r="U103" s="830">
        <v>1</v>
      </c>
      <c r="V103" s="590">
        <v>32</v>
      </c>
      <c r="W103" s="590">
        <v>38</v>
      </c>
      <c r="X103" s="590" t="s">
        <v>105</v>
      </c>
      <c r="Y103" s="830">
        <v>70</v>
      </c>
      <c r="Z103" s="590">
        <v>33</v>
      </c>
      <c r="AA103" s="590">
        <v>38</v>
      </c>
      <c r="AB103" s="590" t="s">
        <v>105</v>
      </c>
      <c r="AC103" s="830">
        <v>71</v>
      </c>
      <c r="AE103" s="831" t="s">
        <v>261</v>
      </c>
      <c r="AF103" s="590"/>
      <c r="AG103" s="590"/>
      <c r="AH103" s="590"/>
      <c r="AI103" s="830"/>
      <c r="AJ103" s="590">
        <v>25</v>
      </c>
      <c r="AK103" s="590">
        <v>32</v>
      </c>
      <c r="AL103" s="590">
        <v>2</v>
      </c>
      <c r="AM103" s="830">
        <v>59</v>
      </c>
      <c r="AN103" s="590">
        <v>25</v>
      </c>
      <c r="AO103" s="590">
        <v>32</v>
      </c>
      <c r="AP103" s="590">
        <v>2</v>
      </c>
      <c r="AQ103" s="830">
        <v>59</v>
      </c>
      <c r="AS103" s="831" t="s">
        <v>261</v>
      </c>
      <c r="AT103" s="590">
        <v>2</v>
      </c>
      <c r="AU103" s="590">
        <v>0</v>
      </c>
      <c r="AV103" s="590">
        <v>0</v>
      </c>
      <c r="AW103" s="830">
        <v>2</v>
      </c>
      <c r="AX103" s="590">
        <v>11</v>
      </c>
      <c r="AY103" s="590">
        <v>27</v>
      </c>
      <c r="AZ103" s="590">
        <v>2</v>
      </c>
      <c r="BA103" s="830">
        <v>40</v>
      </c>
      <c r="BB103" s="590">
        <v>13</v>
      </c>
      <c r="BC103" s="590">
        <v>27</v>
      </c>
      <c r="BD103" s="590">
        <v>2</v>
      </c>
      <c r="BE103" s="830">
        <v>42</v>
      </c>
    </row>
    <row r="104" spans="3:57" x14ac:dyDescent="0.2">
      <c r="C104" s="832" t="s">
        <v>262</v>
      </c>
      <c r="D104" s="590" t="s">
        <v>105</v>
      </c>
      <c r="E104" s="590">
        <v>1</v>
      </c>
      <c r="F104" s="590" t="s">
        <v>105</v>
      </c>
      <c r="G104" s="830">
        <v>1</v>
      </c>
      <c r="H104" s="590">
        <v>31</v>
      </c>
      <c r="I104" s="590">
        <v>160</v>
      </c>
      <c r="J104" s="590" t="s">
        <v>105</v>
      </c>
      <c r="K104" s="830">
        <v>191</v>
      </c>
      <c r="L104" s="590">
        <v>31</v>
      </c>
      <c r="M104" s="590">
        <v>161</v>
      </c>
      <c r="N104" s="590" t="s">
        <v>105</v>
      </c>
      <c r="O104" s="830">
        <v>192</v>
      </c>
      <c r="Q104" s="832" t="s">
        <v>262</v>
      </c>
      <c r="R104" s="590" t="s">
        <v>105</v>
      </c>
      <c r="S104" s="590" t="s">
        <v>105</v>
      </c>
      <c r="T104" s="590" t="s">
        <v>105</v>
      </c>
      <c r="U104" s="830" t="s">
        <v>105</v>
      </c>
      <c r="V104" s="590">
        <v>34</v>
      </c>
      <c r="W104" s="590">
        <v>150</v>
      </c>
      <c r="X104" s="590" t="s">
        <v>105</v>
      </c>
      <c r="Y104" s="830">
        <v>184</v>
      </c>
      <c r="Z104" s="590">
        <v>34</v>
      </c>
      <c r="AA104" s="590">
        <v>150</v>
      </c>
      <c r="AB104" s="590" t="s">
        <v>105</v>
      </c>
      <c r="AC104" s="830">
        <v>184</v>
      </c>
      <c r="AE104" s="832" t="s">
        <v>262</v>
      </c>
      <c r="AF104" s="590"/>
      <c r="AG104" s="590"/>
      <c r="AH104" s="590"/>
      <c r="AI104" s="830"/>
      <c r="AJ104" s="590">
        <v>28</v>
      </c>
      <c r="AK104" s="590">
        <v>93</v>
      </c>
      <c r="AL104" s="590">
        <v>5</v>
      </c>
      <c r="AM104" s="830">
        <v>126</v>
      </c>
      <c r="AN104" s="590">
        <v>28</v>
      </c>
      <c r="AO104" s="590">
        <v>93</v>
      </c>
      <c r="AP104" s="590">
        <v>5</v>
      </c>
      <c r="AQ104" s="830">
        <v>126</v>
      </c>
      <c r="AS104" s="832" t="s">
        <v>262</v>
      </c>
      <c r="AT104" s="590">
        <v>0</v>
      </c>
      <c r="AU104" s="590">
        <v>1</v>
      </c>
      <c r="AV104" s="590">
        <v>0</v>
      </c>
      <c r="AW104" s="830">
        <v>1</v>
      </c>
      <c r="AX104" s="590">
        <v>20</v>
      </c>
      <c r="AY104" s="590">
        <v>89</v>
      </c>
      <c r="AZ104" s="590">
        <v>2</v>
      </c>
      <c r="BA104" s="830">
        <v>111</v>
      </c>
      <c r="BB104" s="590">
        <v>20</v>
      </c>
      <c r="BC104" s="590">
        <v>90</v>
      </c>
      <c r="BD104" s="590">
        <v>2</v>
      </c>
      <c r="BE104" s="830">
        <v>112</v>
      </c>
    </row>
    <row r="105" spans="3:57" x14ac:dyDescent="0.2">
      <c r="C105" s="832" t="s">
        <v>263</v>
      </c>
      <c r="D105" s="590">
        <v>6</v>
      </c>
      <c r="E105" s="590">
        <v>12</v>
      </c>
      <c r="F105" s="590" t="s">
        <v>105</v>
      </c>
      <c r="G105" s="830">
        <v>18</v>
      </c>
      <c r="H105" s="590">
        <v>206</v>
      </c>
      <c r="I105" s="590">
        <v>2896</v>
      </c>
      <c r="J105" s="590">
        <v>3</v>
      </c>
      <c r="K105" s="830">
        <v>3105</v>
      </c>
      <c r="L105" s="590">
        <v>212</v>
      </c>
      <c r="M105" s="590">
        <v>2908</v>
      </c>
      <c r="N105" s="590">
        <v>3</v>
      </c>
      <c r="O105" s="830">
        <v>3123</v>
      </c>
      <c r="Q105" s="832" t="s">
        <v>263</v>
      </c>
      <c r="R105" s="590">
        <v>10</v>
      </c>
      <c r="S105" s="590">
        <v>17</v>
      </c>
      <c r="T105" s="590" t="s">
        <v>105</v>
      </c>
      <c r="U105" s="830">
        <v>27</v>
      </c>
      <c r="V105" s="590">
        <v>413</v>
      </c>
      <c r="W105" s="586">
        <v>2671</v>
      </c>
      <c r="X105" s="590">
        <v>13</v>
      </c>
      <c r="Y105" s="833">
        <v>3097</v>
      </c>
      <c r="Z105" s="590">
        <v>423</v>
      </c>
      <c r="AA105" s="586">
        <v>2688</v>
      </c>
      <c r="AB105" s="590">
        <v>13</v>
      </c>
      <c r="AC105" s="833">
        <v>3124</v>
      </c>
      <c r="AE105" s="832" t="s">
        <v>263</v>
      </c>
      <c r="AF105" s="590">
        <v>8</v>
      </c>
      <c r="AG105" s="590">
        <v>9</v>
      </c>
      <c r="AH105" s="590">
        <v>0</v>
      </c>
      <c r="AI105" s="830">
        <v>17</v>
      </c>
      <c r="AJ105" s="590">
        <v>408</v>
      </c>
      <c r="AK105" s="586">
        <v>2230</v>
      </c>
      <c r="AL105" s="590">
        <v>32</v>
      </c>
      <c r="AM105" s="833">
        <v>2670</v>
      </c>
      <c r="AN105" s="590">
        <v>416</v>
      </c>
      <c r="AO105" s="586">
        <v>2239</v>
      </c>
      <c r="AP105" s="590">
        <v>32</v>
      </c>
      <c r="AQ105" s="833">
        <v>2687</v>
      </c>
      <c r="AS105" s="832" t="s">
        <v>263</v>
      </c>
      <c r="AT105" s="590">
        <v>1</v>
      </c>
      <c r="AU105" s="590">
        <v>6</v>
      </c>
      <c r="AV105" s="590">
        <v>0</v>
      </c>
      <c r="AW105" s="830">
        <v>7</v>
      </c>
      <c r="AX105" s="590">
        <v>113</v>
      </c>
      <c r="AY105" s="586">
        <v>1456</v>
      </c>
      <c r="AZ105" s="590">
        <v>13</v>
      </c>
      <c r="BA105" s="833">
        <v>1582</v>
      </c>
      <c r="BB105" s="590">
        <v>114</v>
      </c>
      <c r="BC105" s="586">
        <v>1462</v>
      </c>
      <c r="BD105" s="590">
        <v>13</v>
      </c>
      <c r="BE105" s="833">
        <v>1589</v>
      </c>
    </row>
    <row r="106" spans="3:57" x14ac:dyDescent="0.2">
      <c r="C106" s="832" t="s">
        <v>264</v>
      </c>
      <c r="D106" s="590">
        <v>16</v>
      </c>
      <c r="E106" s="590">
        <v>33</v>
      </c>
      <c r="F106" s="590" t="s">
        <v>105</v>
      </c>
      <c r="G106" s="830">
        <v>49</v>
      </c>
      <c r="H106" s="590">
        <v>734</v>
      </c>
      <c r="I106" s="590">
        <v>6038</v>
      </c>
      <c r="J106" s="590">
        <v>14</v>
      </c>
      <c r="K106" s="830">
        <v>6786</v>
      </c>
      <c r="L106" s="590">
        <v>750</v>
      </c>
      <c r="M106" s="590">
        <v>6071</v>
      </c>
      <c r="N106" s="590">
        <v>14</v>
      </c>
      <c r="O106" s="830">
        <v>6835</v>
      </c>
      <c r="Q106" s="832" t="s">
        <v>264</v>
      </c>
      <c r="R106" s="590">
        <v>28</v>
      </c>
      <c r="S106" s="590">
        <v>46</v>
      </c>
      <c r="T106" s="590">
        <v>1</v>
      </c>
      <c r="U106" s="830">
        <v>75</v>
      </c>
      <c r="V106" s="586">
        <v>1255</v>
      </c>
      <c r="W106" s="586">
        <v>5790</v>
      </c>
      <c r="X106" s="590">
        <v>15</v>
      </c>
      <c r="Y106" s="833">
        <v>7060</v>
      </c>
      <c r="Z106" s="586">
        <v>1283</v>
      </c>
      <c r="AA106" s="586">
        <v>5836</v>
      </c>
      <c r="AB106" s="590">
        <v>16</v>
      </c>
      <c r="AC106" s="833">
        <v>7135</v>
      </c>
      <c r="AE106" s="832" t="s">
        <v>264</v>
      </c>
      <c r="AF106" s="590">
        <v>30</v>
      </c>
      <c r="AG106" s="590">
        <v>34</v>
      </c>
      <c r="AH106" s="590">
        <v>2</v>
      </c>
      <c r="AI106" s="830">
        <v>66</v>
      </c>
      <c r="AJ106" s="586">
        <v>1537</v>
      </c>
      <c r="AK106" s="586">
        <v>5734</v>
      </c>
      <c r="AL106" s="590">
        <v>52</v>
      </c>
      <c r="AM106" s="833">
        <v>7323</v>
      </c>
      <c r="AN106" s="586">
        <v>1567</v>
      </c>
      <c r="AO106" s="586">
        <v>5768</v>
      </c>
      <c r="AP106" s="590">
        <v>54</v>
      </c>
      <c r="AQ106" s="833">
        <v>7389</v>
      </c>
      <c r="AS106" s="832" t="s">
        <v>264</v>
      </c>
      <c r="AT106" s="590">
        <v>25</v>
      </c>
      <c r="AU106" s="590">
        <v>31</v>
      </c>
      <c r="AV106" s="590">
        <v>0</v>
      </c>
      <c r="AW106" s="830">
        <v>56</v>
      </c>
      <c r="AX106" s="586">
        <v>754</v>
      </c>
      <c r="AY106" s="586">
        <v>5641</v>
      </c>
      <c r="AZ106" s="590">
        <v>33</v>
      </c>
      <c r="BA106" s="833">
        <v>6428</v>
      </c>
      <c r="BB106" s="586">
        <v>779</v>
      </c>
      <c r="BC106" s="586">
        <v>5672</v>
      </c>
      <c r="BD106" s="590">
        <v>33</v>
      </c>
      <c r="BE106" s="833">
        <v>6484</v>
      </c>
    </row>
    <row r="107" spans="3:57" x14ac:dyDescent="0.2">
      <c r="C107" s="832" t="s">
        <v>358</v>
      </c>
      <c r="D107" s="590">
        <v>26</v>
      </c>
      <c r="E107" s="590">
        <v>61</v>
      </c>
      <c r="F107" s="590" t="s">
        <v>105</v>
      </c>
      <c r="G107" s="830">
        <v>87</v>
      </c>
      <c r="H107" s="590">
        <v>976</v>
      </c>
      <c r="I107" s="590">
        <v>6376</v>
      </c>
      <c r="J107" s="590">
        <v>10</v>
      </c>
      <c r="K107" s="830">
        <v>7362</v>
      </c>
      <c r="L107" s="590">
        <v>1002</v>
      </c>
      <c r="M107" s="590">
        <v>6437</v>
      </c>
      <c r="N107" s="590">
        <v>10</v>
      </c>
      <c r="O107" s="830">
        <v>7449</v>
      </c>
      <c r="Q107" s="832" t="s">
        <v>358</v>
      </c>
      <c r="R107" s="590">
        <v>33</v>
      </c>
      <c r="S107" s="590">
        <v>71</v>
      </c>
      <c r="T107" s="590" t="s">
        <v>105</v>
      </c>
      <c r="U107" s="830">
        <v>104</v>
      </c>
      <c r="V107" s="586">
        <v>1514</v>
      </c>
      <c r="W107" s="586">
        <v>6478</v>
      </c>
      <c r="X107" s="590">
        <v>24</v>
      </c>
      <c r="Y107" s="833">
        <v>8016</v>
      </c>
      <c r="Z107" s="586">
        <v>1547</v>
      </c>
      <c r="AA107" s="586">
        <v>6549</v>
      </c>
      <c r="AB107" s="590">
        <v>24</v>
      </c>
      <c r="AC107" s="833">
        <v>8120</v>
      </c>
      <c r="AE107" s="832" t="s">
        <v>358</v>
      </c>
      <c r="AF107" s="590">
        <v>47</v>
      </c>
      <c r="AG107" s="590">
        <v>62</v>
      </c>
      <c r="AH107" s="590">
        <v>0</v>
      </c>
      <c r="AI107" s="830">
        <v>109</v>
      </c>
      <c r="AJ107" s="586">
        <v>1645</v>
      </c>
      <c r="AK107" s="586">
        <v>5885</v>
      </c>
      <c r="AL107" s="590">
        <v>64</v>
      </c>
      <c r="AM107" s="833">
        <v>7594</v>
      </c>
      <c r="AN107" s="586">
        <v>1692</v>
      </c>
      <c r="AO107" s="586">
        <v>5947</v>
      </c>
      <c r="AP107" s="590">
        <v>64</v>
      </c>
      <c r="AQ107" s="833">
        <v>7703</v>
      </c>
      <c r="AS107" s="832" t="s">
        <v>358</v>
      </c>
      <c r="AT107" s="590">
        <v>26</v>
      </c>
      <c r="AU107" s="590">
        <v>59</v>
      </c>
      <c r="AV107" s="590">
        <v>1</v>
      </c>
      <c r="AW107" s="830">
        <v>86</v>
      </c>
      <c r="AX107" s="586">
        <v>1021</v>
      </c>
      <c r="AY107" s="586">
        <v>6534</v>
      </c>
      <c r="AZ107" s="590">
        <v>45</v>
      </c>
      <c r="BA107" s="833">
        <v>7600</v>
      </c>
      <c r="BB107" s="586">
        <v>1047</v>
      </c>
      <c r="BC107" s="586">
        <v>6593</v>
      </c>
      <c r="BD107" s="590">
        <v>46</v>
      </c>
      <c r="BE107" s="833">
        <v>7686</v>
      </c>
    </row>
    <row r="108" spans="3:57" x14ac:dyDescent="0.2">
      <c r="C108" s="832" t="s">
        <v>359</v>
      </c>
      <c r="D108" s="590">
        <v>29</v>
      </c>
      <c r="E108" s="590">
        <v>59</v>
      </c>
      <c r="F108" s="590" t="s">
        <v>105</v>
      </c>
      <c r="G108" s="830">
        <v>88</v>
      </c>
      <c r="H108" s="590">
        <v>955</v>
      </c>
      <c r="I108" s="590">
        <v>5011</v>
      </c>
      <c r="J108" s="590">
        <v>17</v>
      </c>
      <c r="K108" s="830">
        <v>5983</v>
      </c>
      <c r="L108" s="590">
        <v>984</v>
      </c>
      <c r="M108" s="590">
        <v>5070</v>
      </c>
      <c r="N108" s="590">
        <v>17</v>
      </c>
      <c r="O108" s="830">
        <v>6071</v>
      </c>
      <c r="Q108" s="832" t="s">
        <v>359</v>
      </c>
      <c r="R108" s="590">
        <v>52</v>
      </c>
      <c r="S108" s="590">
        <v>69</v>
      </c>
      <c r="T108" s="590" t="s">
        <v>105</v>
      </c>
      <c r="U108" s="830">
        <v>121</v>
      </c>
      <c r="V108" s="586">
        <v>1242</v>
      </c>
      <c r="W108" s="586">
        <v>5351</v>
      </c>
      <c r="X108" s="590">
        <v>17</v>
      </c>
      <c r="Y108" s="833">
        <v>6610</v>
      </c>
      <c r="Z108" s="586">
        <v>1294</v>
      </c>
      <c r="AA108" s="586">
        <v>5420</v>
      </c>
      <c r="AB108" s="590">
        <v>17</v>
      </c>
      <c r="AC108" s="833">
        <v>6731</v>
      </c>
      <c r="AE108" s="832" t="s">
        <v>359</v>
      </c>
      <c r="AF108" s="590">
        <v>20</v>
      </c>
      <c r="AG108" s="590">
        <v>62</v>
      </c>
      <c r="AH108" s="590">
        <v>2</v>
      </c>
      <c r="AI108" s="830">
        <v>84</v>
      </c>
      <c r="AJ108" s="586">
        <v>1534</v>
      </c>
      <c r="AK108" s="586">
        <v>4996</v>
      </c>
      <c r="AL108" s="590">
        <v>36</v>
      </c>
      <c r="AM108" s="833">
        <v>6566</v>
      </c>
      <c r="AN108" s="586">
        <v>1554</v>
      </c>
      <c r="AO108" s="586">
        <v>5058</v>
      </c>
      <c r="AP108" s="590">
        <v>38</v>
      </c>
      <c r="AQ108" s="833">
        <v>6650</v>
      </c>
      <c r="AS108" s="832" t="s">
        <v>359</v>
      </c>
      <c r="AT108" s="590">
        <v>18</v>
      </c>
      <c r="AU108" s="590">
        <v>90</v>
      </c>
      <c r="AV108" s="590">
        <v>4</v>
      </c>
      <c r="AW108" s="830">
        <v>112</v>
      </c>
      <c r="AX108" s="586">
        <v>991</v>
      </c>
      <c r="AY108" s="586">
        <v>6033</v>
      </c>
      <c r="AZ108" s="590">
        <v>28</v>
      </c>
      <c r="BA108" s="833">
        <v>7052</v>
      </c>
      <c r="BB108" s="586">
        <v>1009</v>
      </c>
      <c r="BC108" s="586">
        <v>6123</v>
      </c>
      <c r="BD108" s="590">
        <v>32</v>
      </c>
      <c r="BE108" s="833">
        <v>7164</v>
      </c>
    </row>
    <row r="109" spans="3:57" x14ac:dyDescent="0.2">
      <c r="C109" s="832" t="s">
        <v>360</v>
      </c>
      <c r="D109" s="590">
        <v>40</v>
      </c>
      <c r="E109" s="590">
        <v>36</v>
      </c>
      <c r="F109" s="590" t="s">
        <v>105</v>
      </c>
      <c r="G109" s="830">
        <v>76</v>
      </c>
      <c r="H109" s="590">
        <v>722</v>
      </c>
      <c r="I109" s="590">
        <v>2895</v>
      </c>
      <c r="J109" s="590">
        <v>8</v>
      </c>
      <c r="K109" s="830">
        <v>3625</v>
      </c>
      <c r="L109" s="590">
        <v>762</v>
      </c>
      <c r="M109" s="590">
        <v>2931</v>
      </c>
      <c r="N109" s="590">
        <v>8</v>
      </c>
      <c r="O109" s="830">
        <v>3701</v>
      </c>
      <c r="Q109" s="832" t="s">
        <v>360</v>
      </c>
      <c r="R109" s="590">
        <v>45</v>
      </c>
      <c r="S109" s="590">
        <v>60</v>
      </c>
      <c r="T109" s="590" t="s">
        <v>105</v>
      </c>
      <c r="U109" s="830">
        <v>105</v>
      </c>
      <c r="V109" s="590">
        <v>954</v>
      </c>
      <c r="W109" s="586">
        <v>3221</v>
      </c>
      <c r="X109" s="590">
        <v>12</v>
      </c>
      <c r="Y109" s="833">
        <v>4187</v>
      </c>
      <c r="Z109" s="590">
        <v>999</v>
      </c>
      <c r="AA109" s="586">
        <v>3281</v>
      </c>
      <c r="AB109" s="590">
        <v>12</v>
      </c>
      <c r="AC109" s="833">
        <v>4292</v>
      </c>
      <c r="AE109" s="832" t="s">
        <v>360</v>
      </c>
      <c r="AF109" s="590">
        <v>37</v>
      </c>
      <c r="AG109" s="590">
        <v>42</v>
      </c>
      <c r="AH109" s="590">
        <v>5</v>
      </c>
      <c r="AI109" s="830">
        <v>84</v>
      </c>
      <c r="AJ109" s="586">
        <v>1249</v>
      </c>
      <c r="AK109" s="586">
        <v>3473</v>
      </c>
      <c r="AL109" s="590">
        <v>34</v>
      </c>
      <c r="AM109" s="833">
        <v>4756</v>
      </c>
      <c r="AN109" s="586">
        <v>1286</v>
      </c>
      <c r="AO109" s="586">
        <v>3515</v>
      </c>
      <c r="AP109" s="590">
        <v>39</v>
      </c>
      <c r="AQ109" s="833">
        <v>4840</v>
      </c>
      <c r="AS109" s="832" t="s">
        <v>360</v>
      </c>
      <c r="AT109" s="590">
        <v>40</v>
      </c>
      <c r="AU109" s="590">
        <v>55</v>
      </c>
      <c r="AV109" s="590">
        <v>4</v>
      </c>
      <c r="AW109" s="830">
        <v>99</v>
      </c>
      <c r="AX109" s="586">
        <v>1080</v>
      </c>
      <c r="AY109" s="586">
        <v>4402</v>
      </c>
      <c r="AZ109" s="590">
        <v>42</v>
      </c>
      <c r="BA109" s="833">
        <v>5524</v>
      </c>
      <c r="BB109" s="586">
        <v>1120</v>
      </c>
      <c r="BC109" s="586">
        <v>4457</v>
      </c>
      <c r="BD109" s="590">
        <v>46</v>
      </c>
      <c r="BE109" s="833">
        <v>5623</v>
      </c>
    </row>
    <row r="110" spans="3:57" x14ac:dyDescent="0.2">
      <c r="C110" s="832" t="s">
        <v>361</v>
      </c>
      <c r="D110" s="590">
        <v>29</v>
      </c>
      <c r="E110" s="590">
        <v>35</v>
      </c>
      <c r="F110" s="590" t="s">
        <v>105</v>
      </c>
      <c r="G110" s="830">
        <v>64</v>
      </c>
      <c r="H110" s="590">
        <v>596</v>
      </c>
      <c r="I110" s="590">
        <v>1318</v>
      </c>
      <c r="J110" s="590">
        <v>1</v>
      </c>
      <c r="K110" s="830">
        <v>1915</v>
      </c>
      <c r="L110" s="590">
        <v>925</v>
      </c>
      <c r="M110" s="590">
        <v>1353</v>
      </c>
      <c r="N110" s="590">
        <v>1</v>
      </c>
      <c r="O110" s="830">
        <v>1979</v>
      </c>
      <c r="Q110" s="832" t="s">
        <v>361</v>
      </c>
      <c r="R110" s="590">
        <v>41</v>
      </c>
      <c r="S110" s="590">
        <v>43</v>
      </c>
      <c r="T110" s="590" t="s">
        <v>105</v>
      </c>
      <c r="U110" s="830">
        <v>84</v>
      </c>
      <c r="V110" s="590">
        <v>855</v>
      </c>
      <c r="W110" s="586">
        <v>1541</v>
      </c>
      <c r="X110" s="590">
        <v>8</v>
      </c>
      <c r="Y110" s="833">
        <v>2404</v>
      </c>
      <c r="Z110" s="590">
        <v>896</v>
      </c>
      <c r="AA110" s="586">
        <v>1584</v>
      </c>
      <c r="AB110" s="590">
        <v>8</v>
      </c>
      <c r="AC110" s="833">
        <v>2488</v>
      </c>
      <c r="AE110" s="832" t="s">
        <v>361</v>
      </c>
      <c r="AF110" s="590">
        <v>35</v>
      </c>
      <c r="AG110" s="590">
        <v>37</v>
      </c>
      <c r="AH110" s="590">
        <v>2</v>
      </c>
      <c r="AI110" s="830">
        <v>74</v>
      </c>
      <c r="AJ110" s="586">
        <v>1000</v>
      </c>
      <c r="AK110" s="586">
        <v>1895</v>
      </c>
      <c r="AL110" s="590">
        <v>17</v>
      </c>
      <c r="AM110" s="833">
        <v>2912</v>
      </c>
      <c r="AN110" s="586">
        <v>1035</v>
      </c>
      <c r="AO110" s="586">
        <v>1932</v>
      </c>
      <c r="AP110" s="590">
        <v>19</v>
      </c>
      <c r="AQ110" s="833">
        <v>2986</v>
      </c>
      <c r="AS110" s="832" t="s">
        <v>361</v>
      </c>
      <c r="AT110" s="590">
        <v>21</v>
      </c>
      <c r="AU110" s="590">
        <v>31</v>
      </c>
      <c r="AV110" s="590">
        <v>5</v>
      </c>
      <c r="AW110" s="830">
        <v>57</v>
      </c>
      <c r="AX110" s="586">
        <v>865</v>
      </c>
      <c r="AY110" s="586">
        <v>2292</v>
      </c>
      <c r="AZ110" s="590">
        <v>30</v>
      </c>
      <c r="BA110" s="833">
        <v>3187</v>
      </c>
      <c r="BB110" s="586">
        <v>886</v>
      </c>
      <c r="BC110" s="586">
        <v>2323</v>
      </c>
      <c r="BD110" s="590">
        <v>35</v>
      </c>
      <c r="BE110" s="833">
        <v>3244</v>
      </c>
    </row>
    <row r="111" spans="3:57" x14ac:dyDescent="0.2">
      <c r="C111" s="832" t="s">
        <v>362</v>
      </c>
      <c r="D111" s="590">
        <v>20</v>
      </c>
      <c r="E111" s="590">
        <v>14</v>
      </c>
      <c r="F111" s="590" t="s">
        <v>105</v>
      </c>
      <c r="G111" s="830">
        <v>34</v>
      </c>
      <c r="H111" s="590">
        <v>556</v>
      </c>
      <c r="I111" s="590">
        <v>748</v>
      </c>
      <c r="J111" s="590">
        <v>1</v>
      </c>
      <c r="K111" s="830">
        <v>1305</v>
      </c>
      <c r="L111" s="590">
        <v>576</v>
      </c>
      <c r="M111" s="590">
        <v>762</v>
      </c>
      <c r="N111" s="590">
        <v>1</v>
      </c>
      <c r="O111" s="830">
        <v>1339</v>
      </c>
      <c r="Q111" s="832" t="s">
        <v>362</v>
      </c>
      <c r="R111" s="590">
        <v>41</v>
      </c>
      <c r="S111" s="590">
        <v>23</v>
      </c>
      <c r="T111" s="590" t="s">
        <v>105</v>
      </c>
      <c r="U111" s="830">
        <v>64</v>
      </c>
      <c r="V111" s="590">
        <v>741</v>
      </c>
      <c r="W111" s="586">
        <v>1019</v>
      </c>
      <c r="X111" s="590">
        <v>4</v>
      </c>
      <c r="Y111" s="833">
        <v>1764</v>
      </c>
      <c r="Z111" s="590">
        <v>782</v>
      </c>
      <c r="AA111" s="586">
        <v>1042</v>
      </c>
      <c r="AB111" s="590">
        <v>4</v>
      </c>
      <c r="AC111" s="833">
        <v>1828</v>
      </c>
      <c r="AE111" s="832" t="s">
        <v>362</v>
      </c>
      <c r="AF111" s="590">
        <v>26</v>
      </c>
      <c r="AG111" s="590">
        <v>25</v>
      </c>
      <c r="AH111" s="590">
        <v>0</v>
      </c>
      <c r="AI111" s="830">
        <v>51</v>
      </c>
      <c r="AJ111" s="590">
        <v>940</v>
      </c>
      <c r="AK111" s="586">
        <v>1058</v>
      </c>
      <c r="AL111" s="590">
        <v>20</v>
      </c>
      <c r="AM111" s="833">
        <v>2018</v>
      </c>
      <c r="AN111" s="590">
        <v>966</v>
      </c>
      <c r="AO111" s="586">
        <v>1083</v>
      </c>
      <c r="AP111" s="590">
        <v>20</v>
      </c>
      <c r="AQ111" s="833">
        <v>2069</v>
      </c>
      <c r="AS111" s="832" t="s">
        <v>362</v>
      </c>
      <c r="AT111" s="590">
        <v>38</v>
      </c>
      <c r="AU111" s="590">
        <v>23</v>
      </c>
      <c r="AV111" s="590">
        <v>4</v>
      </c>
      <c r="AW111" s="830">
        <v>65</v>
      </c>
      <c r="AX111" s="590">
        <v>703</v>
      </c>
      <c r="AY111" s="586">
        <v>924</v>
      </c>
      <c r="AZ111" s="590">
        <v>31</v>
      </c>
      <c r="BA111" s="833">
        <v>1658</v>
      </c>
      <c r="BB111" s="590">
        <v>741</v>
      </c>
      <c r="BC111" s="586">
        <v>947</v>
      </c>
      <c r="BD111" s="590">
        <v>35</v>
      </c>
      <c r="BE111" s="833">
        <v>1723</v>
      </c>
    </row>
    <row r="112" spans="3:57" x14ac:dyDescent="0.2">
      <c r="C112" s="832" t="s">
        <v>735</v>
      </c>
      <c r="D112" s="590">
        <v>13</v>
      </c>
      <c r="E112" s="590">
        <v>12</v>
      </c>
      <c r="F112" s="590" t="s">
        <v>105</v>
      </c>
      <c r="G112" s="830">
        <v>25</v>
      </c>
      <c r="H112" s="590">
        <v>506</v>
      </c>
      <c r="I112" s="590">
        <v>521</v>
      </c>
      <c r="J112" s="590">
        <v>3</v>
      </c>
      <c r="K112" s="830">
        <v>1030</v>
      </c>
      <c r="L112" s="590">
        <v>519</v>
      </c>
      <c r="M112" s="590">
        <v>533</v>
      </c>
      <c r="N112" s="590">
        <v>3</v>
      </c>
      <c r="O112" s="830">
        <v>1055</v>
      </c>
      <c r="Q112" s="832" t="s">
        <v>735</v>
      </c>
      <c r="R112" s="590">
        <v>21</v>
      </c>
      <c r="S112" s="590">
        <v>15</v>
      </c>
      <c r="T112" s="590">
        <v>1</v>
      </c>
      <c r="U112" s="830">
        <v>37</v>
      </c>
      <c r="V112" s="590">
        <v>730</v>
      </c>
      <c r="W112" s="590">
        <v>716</v>
      </c>
      <c r="X112" s="590">
        <v>5</v>
      </c>
      <c r="Y112" s="833">
        <v>1451</v>
      </c>
      <c r="Z112" s="590">
        <v>751</v>
      </c>
      <c r="AA112" s="590">
        <v>731</v>
      </c>
      <c r="AB112" s="590">
        <v>6</v>
      </c>
      <c r="AC112" s="833">
        <v>1488</v>
      </c>
      <c r="AE112" s="832" t="s">
        <v>735</v>
      </c>
      <c r="AF112" s="590">
        <v>25</v>
      </c>
      <c r="AG112" s="590">
        <v>23</v>
      </c>
      <c r="AH112" s="590">
        <v>1</v>
      </c>
      <c r="AI112" s="830">
        <v>49</v>
      </c>
      <c r="AJ112" s="590">
        <v>820</v>
      </c>
      <c r="AK112" s="590">
        <v>833</v>
      </c>
      <c r="AL112" s="590">
        <v>29</v>
      </c>
      <c r="AM112" s="833">
        <v>1682</v>
      </c>
      <c r="AN112" s="590">
        <v>845</v>
      </c>
      <c r="AO112" s="590">
        <v>856</v>
      </c>
      <c r="AP112" s="590">
        <v>30</v>
      </c>
      <c r="AQ112" s="833">
        <v>1731</v>
      </c>
      <c r="AS112" s="832" t="s">
        <v>827</v>
      </c>
      <c r="AT112" s="590">
        <v>68</v>
      </c>
      <c r="AU112" s="590">
        <v>52</v>
      </c>
      <c r="AV112" s="590">
        <v>1</v>
      </c>
      <c r="AW112" s="830">
        <v>121</v>
      </c>
      <c r="AX112" s="586">
        <v>2683</v>
      </c>
      <c r="AY112" s="586">
        <v>2258</v>
      </c>
      <c r="AZ112" s="590">
        <v>170</v>
      </c>
      <c r="BA112" s="833">
        <v>5111</v>
      </c>
      <c r="BB112" s="586">
        <v>2751</v>
      </c>
      <c r="BC112" s="586">
        <v>2310</v>
      </c>
      <c r="BD112" s="590">
        <v>171</v>
      </c>
      <c r="BE112" s="833">
        <v>5232</v>
      </c>
    </row>
    <row r="113" spans="3:57" x14ac:dyDescent="0.2">
      <c r="C113" s="832" t="s">
        <v>736</v>
      </c>
      <c r="D113" s="590">
        <v>11</v>
      </c>
      <c r="E113" s="590">
        <v>5</v>
      </c>
      <c r="F113" s="590" t="s">
        <v>105</v>
      </c>
      <c r="G113" s="830">
        <v>16</v>
      </c>
      <c r="H113" s="590">
        <v>427</v>
      </c>
      <c r="I113" s="590">
        <v>364</v>
      </c>
      <c r="J113" s="590">
        <v>2</v>
      </c>
      <c r="K113" s="830">
        <v>793</v>
      </c>
      <c r="L113" s="590">
        <v>438</v>
      </c>
      <c r="M113" s="590">
        <v>369</v>
      </c>
      <c r="N113" s="590">
        <v>2</v>
      </c>
      <c r="O113" s="830">
        <v>809</v>
      </c>
      <c r="Q113" s="832" t="s">
        <v>736</v>
      </c>
      <c r="R113" s="590">
        <v>19</v>
      </c>
      <c r="S113" s="590">
        <v>13</v>
      </c>
      <c r="T113" s="590" t="s">
        <v>105</v>
      </c>
      <c r="U113" s="830">
        <v>32</v>
      </c>
      <c r="V113" s="590">
        <v>597</v>
      </c>
      <c r="W113" s="590">
        <v>493</v>
      </c>
      <c r="X113" s="590">
        <v>3</v>
      </c>
      <c r="Y113" s="833">
        <v>1093</v>
      </c>
      <c r="Z113" s="590">
        <v>616</v>
      </c>
      <c r="AA113" s="590">
        <v>506</v>
      </c>
      <c r="AB113" s="590">
        <v>3</v>
      </c>
      <c r="AC113" s="833">
        <v>1125</v>
      </c>
      <c r="AE113" s="832" t="s">
        <v>736</v>
      </c>
      <c r="AF113" s="590">
        <v>15</v>
      </c>
      <c r="AG113" s="590">
        <v>7</v>
      </c>
      <c r="AH113" s="590">
        <v>1</v>
      </c>
      <c r="AI113" s="830">
        <v>23</v>
      </c>
      <c r="AJ113" s="590">
        <v>681</v>
      </c>
      <c r="AK113" s="590">
        <v>563</v>
      </c>
      <c r="AL113" s="590">
        <v>19</v>
      </c>
      <c r="AM113" s="833">
        <v>1263</v>
      </c>
      <c r="AN113" s="590">
        <v>696</v>
      </c>
      <c r="AO113" s="590">
        <v>570</v>
      </c>
      <c r="AP113" s="590">
        <v>20</v>
      </c>
      <c r="AQ113" s="833">
        <v>1286</v>
      </c>
      <c r="AS113" s="829" t="s">
        <v>581</v>
      </c>
      <c r="AT113" s="590" t="s">
        <v>107</v>
      </c>
      <c r="AU113" s="590" t="s">
        <v>107</v>
      </c>
      <c r="AV113" s="590" t="s">
        <v>107</v>
      </c>
      <c r="AW113" s="830" t="s">
        <v>107</v>
      </c>
      <c r="AX113" s="590" t="s">
        <v>107</v>
      </c>
      <c r="AY113" s="590" t="s">
        <v>107</v>
      </c>
      <c r="AZ113" s="590" t="s">
        <v>107</v>
      </c>
      <c r="BA113" s="833" t="s">
        <v>107</v>
      </c>
      <c r="BB113" s="590" t="s">
        <v>107</v>
      </c>
      <c r="BC113" s="590" t="s">
        <v>107</v>
      </c>
      <c r="BD113" s="590" t="s">
        <v>107</v>
      </c>
      <c r="BE113" s="833" t="s">
        <v>107</v>
      </c>
    </row>
    <row r="114" spans="3:57" x14ac:dyDescent="0.2">
      <c r="C114" s="832" t="s">
        <v>737</v>
      </c>
      <c r="D114" s="590">
        <v>10</v>
      </c>
      <c r="E114" s="590">
        <v>5</v>
      </c>
      <c r="F114" s="590" t="s">
        <v>105</v>
      </c>
      <c r="G114" s="830">
        <v>15</v>
      </c>
      <c r="H114" s="590">
        <v>320</v>
      </c>
      <c r="I114" s="590">
        <v>229</v>
      </c>
      <c r="J114" s="590">
        <v>1</v>
      </c>
      <c r="K114" s="830">
        <v>549</v>
      </c>
      <c r="L114" s="590">
        <v>330</v>
      </c>
      <c r="M114" s="590">
        <v>234</v>
      </c>
      <c r="N114" s="590" t="s">
        <v>105</v>
      </c>
      <c r="O114" s="830">
        <v>564</v>
      </c>
      <c r="Q114" s="832" t="s">
        <v>737</v>
      </c>
      <c r="R114" s="590">
        <v>10</v>
      </c>
      <c r="S114" s="590">
        <v>10</v>
      </c>
      <c r="T114" s="590" t="s">
        <v>105</v>
      </c>
      <c r="U114" s="830">
        <v>20</v>
      </c>
      <c r="V114" s="590">
        <v>449</v>
      </c>
      <c r="W114" s="590">
        <v>327</v>
      </c>
      <c r="X114" s="590">
        <v>1</v>
      </c>
      <c r="Y114" s="830">
        <v>777</v>
      </c>
      <c r="Z114" s="590">
        <v>459</v>
      </c>
      <c r="AA114" s="590">
        <v>337</v>
      </c>
      <c r="AB114" s="590">
        <v>1</v>
      </c>
      <c r="AC114" s="830">
        <v>797</v>
      </c>
      <c r="AE114" s="832" t="s">
        <v>737</v>
      </c>
      <c r="AF114" s="590">
        <v>9</v>
      </c>
      <c r="AG114" s="590">
        <v>10</v>
      </c>
      <c r="AH114" s="590">
        <v>0</v>
      </c>
      <c r="AI114" s="830">
        <v>19</v>
      </c>
      <c r="AJ114" s="590">
        <v>514</v>
      </c>
      <c r="AK114" s="590">
        <v>369</v>
      </c>
      <c r="AL114" s="590">
        <v>15</v>
      </c>
      <c r="AM114" s="830">
        <v>898</v>
      </c>
      <c r="AN114" s="590">
        <v>523</v>
      </c>
      <c r="AO114" s="590">
        <v>379</v>
      </c>
      <c r="AP114" s="590">
        <v>15</v>
      </c>
      <c r="AQ114" s="830">
        <v>917</v>
      </c>
      <c r="AS114" s="829" t="s">
        <v>2</v>
      </c>
      <c r="AT114" s="830">
        <v>241</v>
      </c>
      <c r="AU114" s="830">
        <v>351</v>
      </c>
      <c r="AV114" s="830">
        <v>20</v>
      </c>
      <c r="AW114" s="830">
        <v>612</v>
      </c>
      <c r="AX114" s="833">
        <v>8273</v>
      </c>
      <c r="AY114" s="833">
        <v>29706</v>
      </c>
      <c r="AZ114" s="830">
        <v>397</v>
      </c>
      <c r="BA114" s="833">
        <v>38376</v>
      </c>
      <c r="BB114" s="833">
        <v>8514</v>
      </c>
      <c r="BC114" s="833">
        <v>30057</v>
      </c>
      <c r="BD114" s="830">
        <v>417</v>
      </c>
      <c r="BE114" s="833">
        <v>38988</v>
      </c>
    </row>
    <row r="115" spans="3:57" x14ac:dyDescent="0.2">
      <c r="C115" s="832" t="s">
        <v>738</v>
      </c>
      <c r="D115" s="590" t="s">
        <v>105</v>
      </c>
      <c r="E115" s="590">
        <v>7</v>
      </c>
      <c r="F115" s="590" t="s">
        <v>105</v>
      </c>
      <c r="G115" s="830">
        <v>7</v>
      </c>
      <c r="H115" s="590">
        <v>206</v>
      </c>
      <c r="I115" s="590">
        <v>146</v>
      </c>
      <c r="J115" s="590">
        <v>1</v>
      </c>
      <c r="K115" s="830">
        <v>352</v>
      </c>
      <c r="L115" s="590">
        <v>206</v>
      </c>
      <c r="M115" s="590">
        <v>153</v>
      </c>
      <c r="N115" s="590" t="s">
        <v>105</v>
      </c>
      <c r="O115" s="830">
        <v>359</v>
      </c>
      <c r="Q115" s="832" t="s">
        <v>738</v>
      </c>
      <c r="R115" s="590">
        <v>9</v>
      </c>
      <c r="S115" s="590">
        <v>3</v>
      </c>
      <c r="T115" s="590" t="s">
        <v>105</v>
      </c>
      <c r="U115" s="830">
        <v>12</v>
      </c>
      <c r="V115" s="590">
        <v>333</v>
      </c>
      <c r="W115" s="590">
        <v>218</v>
      </c>
      <c r="X115" s="590">
        <v>2</v>
      </c>
      <c r="Y115" s="830">
        <v>553</v>
      </c>
      <c r="Z115" s="590">
        <v>342</v>
      </c>
      <c r="AA115" s="590">
        <v>221</v>
      </c>
      <c r="AB115" s="590">
        <v>2</v>
      </c>
      <c r="AC115" s="830">
        <v>565</v>
      </c>
      <c r="AE115" s="832" t="s">
        <v>738</v>
      </c>
      <c r="AF115" s="590">
        <v>8</v>
      </c>
      <c r="AG115" s="590">
        <v>3</v>
      </c>
      <c r="AH115" s="590">
        <v>0</v>
      </c>
      <c r="AI115" s="830">
        <v>11</v>
      </c>
      <c r="AJ115" s="590">
        <v>317</v>
      </c>
      <c r="AK115" s="590">
        <v>253</v>
      </c>
      <c r="AL115" s="590">
        <v>20</v>
      </c>
      <c r="AM115" s="830">
        <v>590</v>
      </c>
      <c r="AN115" s="590">
        <v>325</v>
      </c>
      <c r="AO115" s="590">
        <v>256</v>
      </c>
      <c r="AP115" s="590">
        <v>20</v>
      </c>
      <c r="AQ115" s="830">
        <v>601</v>
      </c>
      <c r="AS115" s="834" t="s">
        <v>819</v>
      </c>
      <c r="AT115" s="352"/>
    </row>
    <row r="116" spans="3:57" x14ac:dyDescent="0.2">
      <c r="C116" s="829" t="s">
        <v>739</v>
      </c>
      <c r="D116" s="590">
        <v>3</v>
      </c>
      <c r="E116" s="590">
        <v>3</v>
      </c>
      <c r="F116" s="590" t="s">
        <v>105</v>
      </c>
      <c r="G116" s="830">
        <v>6</v>
      </c>
      <c r="H116" s="590">
        <v>267</v>
      </c>
      <c r="I116" s="590">
        <v>254</v>
      </c>
      <c r="J116" s="590">
        <v>1</v>
      </c>
      <c r="K116" s="830">
        <v>522</v>
      </c>
      <c r="L116" s="590">
        <v>270</v>
      </c>
      <c r="M116" s="590">
        <v>257</v>
      </c>
      <c r="N116" s="590">
        <v>1</v>
      </c>
      <c r="O116" s="830">
        <v>528</v>
      </c>
      <c r="Q116" s="829" t="s">
        <v>739</v>
      </c>
      <c r="R116" s="590">
        <v>5</v>
      </c>
      <c r="S116" s="590">
        <v>1</v>
      </c>
      <c r="T116" s="590" t="s">
        <v>105</v>
      </c>
      <c r="U116" s="830">
        <v>6</v>
      </c>
      <c r="V116" s="590">
        <v>431</v>
      </c>
      <c r="W116" s="590">
        <v>349</v>
      </c>
      <c r="X116" s="590">
        <v>8</v>
      </c>
      <c r="Y116" s="830">
        <v>788</v>
      </c>
      <c r="Z116" s="590">
        <v>436</v>
      </c>
      <c r="AA116" s="590">
        <v>350</v>
      </c>
      <c r="AB116" s="590">
        <v>8</v>
      </c>
      <c r="AC116" s="830">
        <v>794</v>
      </c>
      <c r="AE116" s="829" t="s">
        <v>739</v>
      </c>
      <c r="AF116" s="590">
        <v>3</v>
      </c>
      <c r="AG116" s="590">
        <v>4</v>
      </c>
      <c r="AH116" s="590">
        <v>0</v>
      </c>
      <c r="AI116" s="830">
        <v>7</v>
      </c>
      <c r="AJ116" s="590">
        <v>412</v>
      </c>
      <c r="AK116" s="590">
        <v>384</v>
      </c>
      <c r="AL116" s="590">
        <v>18</v>
      </c>
      <c r="AM116" s="830">
        <v>814</v>
      </c>
      <c r="AN116" s="590">
        <v>415</v>
      </c>
      <c r="AO116" s="590">
        <v>388</v>
      </c>
      <c r="AP116" s="590">
        <v>18</v>
      </c>
      <c r="AQ116" s="830">
        <v>821</v>
      </c>
      <c r="AS116" s="679" t="s">
        <v>746</v>
      </c>
      <c r="AT116" s="835" t="s">
        <v>820</v>
      </c>
    </row>
    <row r="117" spans="3:57" x14ac:dyDescent="0.2">
      <c r="C117" s="829" t="s">
        <v>2</v>
      </c>
      <c r="D117" s="830">
        <v>206</v>
      </c>
      <c r="E117" s="830">
        <v>289</v>
      </c>
      <c r="F117" s="830" t="s">
        <v>105</v>
      </c>
      <c r="G117" s="830">
        <v>495</v>
      </c>
      <c r="H117" s="830">
        <v>6614</v>
      </c>
      <c r="I117" s="830">
        <v>27090</v>
      </c>
      <c r="J117" s="830">
        <v>60</v>
      </c>
      <c r="K117" s="830">
        <v>33764</v>
      </c>
      <c r="L117" s="830">
        <v>6820</v>
      </c>
      <c r="M117" s="830">
        <v>27379</v>
      </c>
      <c r="N117" s="830">
        <v>60</v>
      </c>
      <c r="O117" s="830">
        <v>34259</v>
      </c>
      <c r="Q117" s="829" t="s">
        <v>2</v>
      </c>
      <c r="R117" s="830">
        <v>318</v>
      </c>
      <c r="S117" s="830">
        <v>374</v>
      </c>
      <c r="T117" s="830">
        <v>2</v>
      </c>
      <c r="U117" s="830">
        <v>694</v>
      </c>
      <c r="V117" s="833">
        <v>9647</v>
      </c>
      <c r="W117" s="833">
        <v>28427</v>
      </c>
      <c r="X117" s="830">
        <v>113</v>
      </c>
      <c r="Y117" s="833">
        <v>38187</v>
      </c>
      <c r="Z117" s="833">
        <v>9965</v>
      </c>
      <c r="AA117" s="833">
        <v>28801</v>
      </c>
      <c r="AB117" s="830">
        <v>115</v>
      </c>
      <c r="AC117" s="833">
        <v>38881</v>
      </c>
      <c r="AE117" s="829" t="s">
        <v>581</v>
      </c>
      <c r="AF117" s="590">
        <v>11</v>
      </c>
      <c r="AG117" s="590">
        <v>9</v>
      </c>
      <c r="AH117" s="590">
        <v>0</v>
      </c>
      <c r="AI117" s="830">
        <v>20</v>
      </c>
      <c r="AJ117" s="590">
        <v>72</v>
      </c>
      <c r="AK117" s="590">
        <v>207</v>
      </c>
      <c r="AL117" s="590">
        <v>0</v>
      </c>
      <c r="AM117" s="833">
        <v>279</v>
      </c>
      <c r="AN117" s="590">
        <v>83</v>
      </c>
      <c r="AO117" s="590">
        <v>216</v>
      </c>
      <c r="AP117" s="590">
        <v>0</v>
      </c>
      <c r="AQ117" s="833">
        <v>299</v>
      </c>
      <c r="AS117" s="679" t="s">
        <v>821</v>
      </c>
      <c r="AT117" s="836"/>
    </row>
    <row r="118" spans="3:57" x14ac:dyDescent="0.2">
      <c r="C118" s="834" t="s">
        <v>819</v>
      </c>
      <c r="D118" s="352"/>
      <c r="Q118" s="834" t="s">
        <v>819</v>
      </c>
      <c r="R118" s="352"/>
      <c r="AE118" s="829" t="s">
        <v>2</v>
      </c>
      <c r="AF118" s="830">
        <v>277</v>
      </c>
      <c r="AG118" s="830">
        <v>331</v>
      </c>
      <c r="AH118" s="830">
        <v>14</v>
      </c>
      <c r="AI118" s="830">
        <v>622</v>
      </c>
      <c r="AJ118" s="833">
        <v>11220</v>
      </c>
      <c r="AK118" s="833">
        <v>28052</v>
      </c>
      <c r="AL118" s="830">
        <v>365</v>
      </c>
      <c r="AM118" s="833">
        <v>39637</v>
      </c>
      <c r="AN118" s="833">
        <v>11497</v>
      </c>
      <c r="AO118" s="833">
        <v>28383</v>
      </c>
      <c r="AP118" s="830">
        <v>379</v>
      </c>
      <c r="AQ118" s="833">
        <v>40259</v>
      </c>
      <c r="AS118" s="837" t="s">
        <v>767</v>
      </c>
      <c r="AT118" s="836"/>
    </row>
    <row r="119" spans="3:57" x14ac:dyDescent="0.2">
      <c r="C119" s="679" t="s">
        <v>746</v>
      </c>
      <c r="D119" s="835" t="s">
        <v>820</v>
      </c>
      <c r="Q119" s="679" t="s">
        <v>746</v>
      </c>
      <c r="R119" s="835" t="s">
        <v>820</v>
      </c>
      <c r="AE119" s="834" t="s">
        <v>819</v>
      </c>
      <c r="AF119" s="352"/>
      <c r="AS119" s="679" t="s">
        <v>830</v>
      </c>
    </row>
    <row r="120" spans="3:57" x14ac:dyDescent="0.2">
      <c r="C120" s="679" t="s">
        <v>821</v>
      </c>
      <c r="D120" s="836"/>
      <c r="Q120" s="679" t="s">
        <v>821</v>
      </c>
      <c r="R120" s="836"/>
      <c r="AE120" s="679" t="s">
        <v>746</v>
      </c>
      <c r="AF120" s="835" t="s">
        <v>820</v>
      </c>
    </row>
    <row r="121" spans="3:57" x14ac:dyDescent="0.2">
      <c r="C121" s="837" t="s">
        <v>767</v>
      </c>
      <c r="D121" s="836"/>
      <c r="Q121" s="837" t="s">
        <v>767</v>
      </c>
      <c r="R121" s="836"/>
      <c r="AE121" s="679" t="s">
        <v>821</v>
      </c>
      <c r="AF121" s="836"/>
    </row>
    <row r="122" spans="3:57" x14ac:dyDescent="0.2">
      <c r="C122" s="679" t="s">
        <v>830</v>
      </c>
      <c r="D122" s="836"/>
      <c r="Q122" s="679" t="s">
        <v>830</v>
      </c>
      <c r="AE122" s="837" t="s">
        <v>767</v>
      </c>
      <c r="AF122" s="836"/>
    </row>
    <row r="123" spans="3:57" x14ac:dyDescent="0.2">
      <c r="C123" s="837"/>
      <c r="D123" s="836"/>
      <c r="AE123" s="679" t="s">
        <v>830</v>
      </c>
    </row>
    <row r="124" spans="3:57" x14ac:dyDescent="0.2">
      <c r="C124" s="622" t="s">
        <v>822</v>
      </c>
      <c r="D124" s="623"/>
      <c r="E124" s="623"/>
      <c r="F124" s="623"/>
      <c r="G124" s="623"/>
      <c r="H124" s="623"/>
      <c r="I124" s="623"/>
      <c r="J124" s="623"/>
      <c r="K124" s="623"/>
      <c r="L124" s="623"/>
      <c r="M124" s="623"/>
      <c r="N124" s="623"/>
      <c r="O124" s="624"/>
      <c r="Q124" s="412" t="s">
        <v>824</v>
      </c>
      <c r="R124" s="412"/>
      <c r="S124" s="412"/>
      <c r="T124" s="412"/>
      <c r="U124" s="412"/>
      <c r="V124" s="412"/>
      <c r="W124" s="412"/>
      <c r="X124" s="412"/>
      <c r="Y124" s="412"/>
      <c r="Z124" s="412"/>
      <c r="AA124" s="412"/>
      <c r="AB124" s="412"/>
      <c r="AC124" s="412"/>
      <c r="AE124" s="412" t="s">
        <v>826</v>
      </c>
      <c r="AF124" s="412"/>
      <c r="AG124" s="412"/>
      <c r="AH124" s="412"/>
      <c r="AI124" s="412"/>
      <c r="AJ124" s="412"/>
      <c r="AK124" s="412"/>
      <c r="AL124" s="412"/>
      <c r="AM124" s="412"/>
      <c r="AN124" s="412"/>
      <c r="AO124" s="412"/>
      <c r="AP124" s="412"/>
      <c r="AQ124" s="412"/>
      <c r="AS124" s="412" t="s">
        <v>829</v>
      </c>
      <c r="AT124" s="412"/>
      <c r="AU124" s="412"/>
      <c r="AV124" s="412"/>
      <c r="AW124" s="412"/>
      <c r="AX124" s="412"/>
      <c r="AY124" s="412"/>
      <c r="AZ124" s="412"/>
      <c r="BA124" s="412"/>
      <c r="BB124" s="412"/>
      <c r="BC124" s="412"/>
      <c r="BD124" s="412"/>
      <c r="BE124" s="412"/>
    </row>
    <row r="125" spans="3:57" x14ac:dyDescent="0.2">
      <c r="C125" s="828" t="s">
        <v>54</v>
      </c>
      <c r="D125" s="412" t="s">
        <v>815</v>
      </c>
      <c r="E125" s="412"/>
      <c r="F125" s="412"/>
      <c r="G125" s="412"/>
      <c r="H125" s="412" t="s">
        <v>816</v>
      </c>
      <c r="I125" s="412"/>
      <c r="J125" s="412"/>
      <c r="K125" s="412"/>
      <c r="L125" s="412" t="s">
        <v>2</v>
      </c>
      <c r="M125" s="412"/>
      <c r="N125" s="412"/>
      <c r="O125" s="412"/>
      <c r="Q125" s="828" t="s">
        <v>54</v>
      </c>
      <c r="R125" s="412" t="s">
        <v>815</v>
      </c>
      <c r="S125" s="412"/>
      <c r="T125" s="412"/>
      <c r="U125" s="412"/>
      <c r="V125" s="412" t="s">
        <v>816</v>
      </c>
      <c r="W125" s="412"/>
      <c r="X125" s="412"/>
      <c r="Y125" s="412"/>
      <c r="Z125" s="412" t="s">
        <v>2</v>
      </c>
      <c r="AA125" s="412"/>
      <c r="AB125" s="412"/>
      <c r="AC125" s="412"/>
      <c r="AE125" s="828" t="s">
        <v>54</v>
      </c>
      <c r="AF125" s="412" t="s">
        <v>815</v>
      </c>
      <c r="AG125" s="412"/>
      <c r="AH125" s="412"/>
      <c r="AI125" s="412"/>
      <c r="AJ125" s="412" t="s">
        <v>816</v>
      </c>
      <c r="AK125" s="412"/>
      <c r="AL125" s="412"/>
      <c r="AM125" s="412"/>
      <c r="AN125" s="412" t="s">
        <v>2</v>
      </c>
      <c r="AO125" s="412"/>
      <c r="AP125" s="412"/>
      <c r="AQ125" s="412"/>
      <c r="AS125" s="828" t="s">
        <v>54</v>
      </c>
      <c r="AT125" s="412" t="s">
        <v>815</v>
      </c>
      <c r="AU125" s="412"/>
      <c r="AV125" s="412"/>
      <c r="AW125" s="412"/>
      <c r="AX125" s="412" t="s">
        <v>816</v>
      </c>
      <c r="AY125" s="412"/>
      <c r="AZ125" s="412"/>
      <c r="BA125" s="412"/>
      <c r="BB125" s="412" t="s">
        <v>2</v>
      </c>
      <c r="BC125" s="412"/>
      <c r="BD125" s="412"/>
      <c r="BE125" s="412"/>
    </row>
    <row r="126" spans="3:57" x14ac:dyDescent="0.2">
      <c r="C126" s="828"/>
      <c r="D126" s="828" t="s">
        <v>90</v>
      </c>
      <c r="E126" s="828" t="s">
        <v>91</v>
      </c>
      <c r="F126" s="828" t="s">
        <v>581</v>
      </c>
      <c r="G126" s="828" t="s">
        <v>2</v>
      </c>
      <c r="H126" s="828" t="s">
        <v>90</v>
      </c>
      <c r="I126" s="828" t="s">
        <v>91</v>
      </c>
      <c r="J126" s="828" t="s">
        <v>581</v>
      </c>
      <c r="K126" s="828" t="s">
        <v>2</v>
      </c>
      <c r="L126" s="828" t="s">
        <v>90</v>
      </c>
      <c r="M126" s="828" t="s">
        <v>91</v>
      </c>
      <c r="N126" s="828" t="s">
        <v>581</v>
      </c>
      <c r="O126" s="828" t="s">
        <v>2</v>
      </c>
      <c r="Q126" s="828"/>
      <c r="R126" s="828" t="s">
        <v>90</v>
      </c>
      <c r="S126" s="828" t="s">
        <v>91</v>
      </c>
      <c r="T126" s="828" t="s">
        <v>581</v>
      </c>
      <c r="U126" s="828" t="s">
        <v>2</v>
      </c>
      <c r="V126" s="828" t="s">
        <v>90</v>
      </c>
      <c r="W126" s="828" t="s">
        <v>91</v>
      </c>
      <c r="X126" s="828" t="s">
        <v>581</v>
      </c>
      <c r="Y126" s="828" t="s">
        <v>2</v>
      </c>
      <c r="Z126" s="828" t="s">
        <v>90</v>
      </c>
      <c r="AA126" s="828" t="s">
        <v>91</v>
      </c>
      <c r="AB126" s="828" t="s">
        <v>581</v>
      </c>
      <c r="AC126" s="828" t="s">
        <v>2</v>
      </c>
      <c r="AE126" s="828"/>
      <c r="AF126" s="828" t="s">
        <v>90</v>
      </c>
      <c r="AG126" s="828" t="s">
        <v>91</v>
      </c>
      <c r="AH126" s="828" t="s">
        <v>581</v>
      </c>
      <c r="AI126" s="828" t="s">
        <v>2</v>
      </c>
      <c r="AJ126" s="828" t="s">
        <v>90</v>
      </c>
      <c r="AK126" s="828" t="s">
        <v>91</v>
      </c>
      <c r="AL126" s="828" t="s">
        <v>581</v>
      </c>
      <c r="AM126" s="828" t="s">
        <v>2</v>
      </c>
      <c r="AN126" s="828" t="s">
        <v>90</v>
      </c>
      <c r="AO126" s="828" t="s">
        <v>91</v>
      </c>
      <c r="AP126" s="828" t="s">
        <v>581</v>
      </c>
      <c r="AQ126" s="828" t="s">
        <v>2</v>
      </c>
      <c r="AS126" s="828"/>
      <c r="AT126" s="828" t="s">
        <v>90</v>
      </c>
      <c r="AU126" s="828" t="s">
        <v>91</v>
      </c>
      <c r="AV126" s="828" t="s">
        <v>581</v>
      </c>
      <c r="AW126" s="828" t="s">
        <v>2</v>
      </c>
      <c r="AX126" s="828" t="s">
        <v>90</v>
      </c>
      <c r="AY126" s="828" t="s">
        <v>91</v>
      </c>
      <c r="AZ126" s="828" t="s">
        <v>581</v>
      </c>
      <c r="BA126" s="828" t="s">
        <v>2</v>
      </c>
      <c r="BB126" s="828" t="s">
        <v>90</v>
      </c>
      <c r="BC126" s="828" t="s">
        <v>91</v>
      </c>
      <c r="BD126" s="828" t="s">
        <v>581</v>
      </c>
      <c r="BE126" s="828" t="s">
        <v>2</v>
      </c>
    </row>
    <row r="127" spans="3:57" x14ac:dyDescent="0.2">
      <c r="C127" s="838" t="s">
        <v>817</v>
      </c>
      <c r="D127" s="839">
        <v>2</v>
      </c>
      <c r="E127" s="839">
        <v>2</v>
      </c>
      <c r="F127" s="839">
        <v>1</v>
      </c>
      <c r="G127" s="839">
        <v>5</v>
      </c>
      <c r="H127" s="839">
        <v>76</v>
      </c>
      <c r="I127" s="839">
        <v>119</v>
      </c>
      <c r="J127" s="839">
        <v>4</v>
      </c>
      <c r="K127" s="839">
        <v>199</v>
      </c>
      <c r="L127" s="839">
        <v>78</v>
      </c>
      <c r="M127" s="839">
        <v>121</v>
      </c>
      <c r="N127" s="839">
        <v>5</v>
      </c>
      <c r="O127" s="839">
        <v>204</v>
      </c>
      <c r="Q127" s="829" t="s">
        <v>817</v>
      </c>
      <c r="R127" s="590">
        <v>5</v>
      </c>
      <c r="S127" s="590">
        <v>1</v>
      </c>
      <c r="T127" s="590">
        <v>0</v>
      </c>
      <c r="U127" s="830">
        <v>6</v>
      </c>
      <c r="V127" s="590">
        <v>50</v>
      </c>
      <c r="W127" s="590">
        <v>77</v>
      </c>
      <c r="X127" s="590">
        <v>4</v>
      </c>
      <c r="Y127" s="830">
        <v>131</v>
      </c>
      <c r="Z127" s="590">
        <v>55</v>
      </c>
      <c r="AA127" s="590">
        <v>78</v>
      </c>
      <c r="AB127" s="590">
        <v>4</v>
      </c>
      <c r="AC127" s="830">
        <v>137</v>
      </c>
      <c r="AE127" s="829" t="s">
        <v>817</v>
      </c>
      <c r="AF127" s="590">
        <v>1</v>
      </c>
      <c r="AG127" s="590">
        <v>4</v>
      </c>
      <c r="AH127" s="590">
        <v>1</v>
      </c>
      <c r="AI127" s="830">
        <v>6</v>
      </c>
      <c r="AJ127" s="590">
        <v>31</v>
      </c>
      <c r="AK127" s="590">
        <v>45</v>
      </c>
      <c r="AL127" s="590">
        <v>1</v>
      </c>
      <c r="AM127" s="830">
        <v>77</v>
      </c>
      <c r="AN127" s="590">
        <v>32</v>
      </c>
      <c r="AO127" s="590">
        <v>49</v>
      </c>
      <c r="AP127" s="590">
        <v>2</v>
      </c>
      <c r="AQ127" s="830">
        <v>83</v>
      </c>
      <c r="AS127" s="829" t="s">
        <v>817</v>
      </c>
      <c r="AT127" s="590">
        <v>1</v>
      </c>
      <c r="AU127" s="590">
        <v>1</v>
      </c>
      <c r="AV127" s="590"/>
      <c r="AW127" s="830">
        <v>2</v>
      </c>
      <c r="AX127" s="590">
        <v>39</v>
      </c>
      <c r="AY127" s="590">
        <v>67</v>
      </c>
      <c r="AZ127" s="590"/>
      <c r="BA127" s="830">
        <v>106</v>
      </c>
      <c r="BB127" s="590">
        <v>40</v>
      </c>
      <c r="BC127" s="590">
        <v>68</v>
      </c>
      <c r="BD127" s="590">
        <v>0</v>
      </c>
      <c r="BE127" s="830">
        <v>108</v>
      </c>
    </row>
    <row r="128" spans="3:57" x14ac:dyDescent="0.2">
      <c r="C128" s="840" t="s">
        <v>261</v>
      </c>
      <c r="D128" s="839">
        <v>1</v>
      </c>
      <c r="E128" s="839" t="s">
        <v>105</v>
      </c>
      <c r="F128" s="839" t="s">
        <v>105</v>
      </c>
      <c r="G128" s="839">
        <v>1</v>
      </c>
      <c r="H128" s="839">
        <v>33</v>
      </c>
      <c r="I128" s="839">
        <v>38</v>
      </c>
      <c r="J128" s="839">
        <v>1</v>
      </c>
      <c r="K128" s="839">
        <v>72</v>
      </c>
      <c r="L128" s="839">
        <v>34</v>
      </c>
      <c r="M128" s="839">
        <v>38</v>
      </c>
      <c r="N128" s="839">
        <v>1</v>
      </c>
      <c r="O128" s="839">
        <v>73</v>
      </c>
      <c r="Q128" s="831" t="s">
        <v>261</v>
      </c>
      <c r="R128" s="590">
        <v>0</v>
      </c>
      <c r="S128" s="590">
        <v>0</v>
      </c>
      <c r="T128" s="590">
        <v>0</v>
      </c>
      <c r="U128" s="830">
        <v>0</v>
      </c>
      <c r="V128" s="590">
        <v>22</v>
      </c>
      <c r="W128" s="590">
        <v>47</v>
      </c>
      <c r="X128" s="590">
        <v>0</v>
      </c>
      <c r="Y128" s="830">
        <v>69</v>
      </c>
      <c r="Z128" s="590">
        <v>22</v>
      </c>
      <c r="AA128" s="590">
        <v>47</v>
      </c>
      <c r="AB128" s="590">
        <v>0</v>
      </c>
      <c r="AC128" s="830">
        <v>69</v>
      </c>
      <c r="AE128" s="831" t="s">
        <v>261</v>
      </c>
      <c r="AF128" s="590">
        <v>1</v>
      </c>
      <c r="AG128" s="590">
        <v>1</v>
      </c>
      <c r="AH128" s="590">
        <v>0</v>
      </c>
      <c r="AI128" s="830">
        <v>2</v>
      </c>
      <c r="AJ128" s="590">
        <v>24</v>
      </c>
      <c r="AK128" s="590">
        <v>39</v>
      </c>
      <c r="AL128" s="590">
        <v>2</v>
      </c>
      <c r="AM128" s="830">
        <v>65</v>
      </c>
      <c r="AN128" s="590">
        <v>25</v>
      </c>
      <c r="AO128" s="590">
        <v>40</v>
      </c>
      <c r="AP128" s="590">
        <v>2</v>
      </c>
      <c r="AQ128" s="830">
        <v>67</v>
      </c>
      <c r="AS128" s="831" t="s">
        <v>261</v>
      </c>
      <c r="AT128" s="590">
        <v>0</v>
      </c>
      <c r="AU128" s="590">
        <v>0</v>
      </c>
      <c r="AV128" s="590"/>
      <c r="AW128" s="830">
        <v>0</v>
      </c>
      <c r="AX128" s="590">
        <v>29</v>
      </c>
      <c r="AY128" s="590">
        <v>19</v>
      </c>
      <c r="AZ128" s="590"/>
      <c r="BA128" s="830">
        <v>48</v>
      </c>
      <c r="BB128" s="590">
        <v>29</v>
      </c>
      <c r="BC128" s="590">
        <v>19</v>
      </c>
      <c r="BD128" s="590">
        <v>0</v>
      </c>
      <c r="BE128" s="830">
        <v>48</v>
      </c>
    </row>
    <row r="129" spans="3:57" x14ac:dyDescent="0.2">
      <c r="C129" s="841" t="s">
        <v>262</v>
      </c>
      <c r="D129" s="839">
        <v>1</v>
      </c>
      <c r="E129" s="839">
        <v>5</v>
      </c>
      <c r="F129" s="839" t="s">
        <v>105</v>
      </c>
      <c r="G129" s="839">
        <v>6</v>
      </c>
      <c r="H129" s="839">
        <v>35</v>
      </c>
      <c r="I129" s="839">
        <v>159</v>
      </c>
      <c r="J129" s="839">
        <v>7</v>
      </c>
      <c r="K129" s="839">
        <v>201</v>
      </c>
      <c r="L129" s="839">
        <v>36</v>
      </c>
      <c r="M129" s="839">
        <v>164</v>
      </c>
      <c r="N129" s="839">
        <v>7</v>
      </c>
      <c r="O129" s="839">
        <v>207</v>
      </c>
      <c r="Q129" s="832" t="s">
        <v>262</v>
      </c>
      <c r="R129" s="590">
        <v>0</v>
      </c>
      <c r="S129" s="590">
        <v>0</v>
      </c>
      <c r="T129" s="590">
        <v>0</v>
      </c>
      <c r="U129" s="830">
        <v>0</v>
      </c>
      <c r="V129" s="590">
        <v>42</v>
      </c>
      <c r="W129" s="590">
        <v>121</v>
      </c>
      <c r="X129" s="590">
        <v>1</v>
      </c>
      <c r="Y129" s="830">
        <v>164</v>
      </c>
      <c r="Z129" s="590">
        <v>42</v>
      </c>
      <c r="AA129" s="590">
        <v>121</v>
      </c>
      <c r="AB129" s="590">
        <v>1</v>
      </c>
      <c r="AC129" s="830">
        <v>164</v>
      </c>
      <c r="AE129" s="832" t="s">
        <v>262</v>
      </c>
      <c r="AF129" s="590">
        <v>0</v>
      </c>
      <c r="AG129" s="590">
        <v>1</v>
      </c>
      <c r="AH129" s="590">
        <v>0</v>
      </c>
      <c r="AI129" s="830">
        <v>1</v>
      </c>
      <c r="AJ129" s="590">
        <v>10</v>
      </c>
      <c r="AK129" s="590">
        <v>52</v>
      </c>
      <c r="AL129" s="590">
        <v>2</v>
      </c>
      <c r="AM129" s="830">
        <v>64</v>
      </c>
      <c r="AN129" s="590">
        <v>10</v>
      </c>
      <c r="AO129" s="590">
        <v>53</v>
      </c>
      <c r="AP129" s="590">
        <v>2</v>
      </c>
      <c r="AQ129" s="830">
        <v>65</v>
      </c>
      <c r="AS129" s="832" t="s">
        <v>262</v>
      </c>
      <c r="AT129" s="590">
        <v>0</v>
      </c>
      <c r="AU129" s="590">
        <v>0</v>
      </c>
      <c r="AV129" s="590"/>
      <c r="AW129" s="830">
        <v>0</v>
      </c>
      <c r="AX129" s="590">
        <v>22</v>
      </c>
      <c r="AY129" s="590">
        <v>179</v>
      </c>
      <c r="AZ129" s="590"/>
      <c r="BA129" s="830">
        <v>201</v>
      </c>
      <c r="BB129" s="590">
        <v>22</v>
      </c>
      <c r="BC129" s="590">
        <v>179</v>
      </c>
      <c r="BD129" s="590">
        <v>0</v>
      </c>
      <c r="BE129" s="830">
        <v>201</v>
      </c>
    </row>
    <row r="130" spans="3:57" x14ac:dyDescent="0.2">
      <c r="C130" s="841" t="s">
        <v>263</v>
      </c>
      <c r="D130" s="839">
        <v>8</v>
      </c>
      <c r="E130" s="839">
        <v>27</v>
      </c>
      <c r="F130" s="839">
        <v>1</v>
      </c>
      <c r="G130" s="839">
        <v>36</v>
      </c>
      <c r="H130" s="839">
        <v>286</v>
      </c>
      <c r="I130" s="842">
        <v>2931</v>
      </c>
      <c r="J130" s="839">
        <v>16</v>
      </c>
      <c r="K130" s="842">
        <v>3233</v>
      </c>
      <c r="L130" s="839">
        <v>294</v>
      </c>
      <c r="M130" s="842">
        <v>2958</v>
      </c>
      <c r="N130" s="839">
        <v>17</v>
      </c>
      <c r="O130" s="842">
        <v>3269</v>
      </c>
      <c r="Q130" s="832" t="s">
        <v>263</v>
      </c>
      <c r="R130" s="590">
        <v>9</v>
      </c>
      <c r="S130" s="590">
        <v>14</v>
      </c>
      <c r="T130" s="590">
        <v>0</v>
      </c>
      <c r="U130" s="830">
        <v>23</v>
      </c>
      <c r="V130" s="590">
        <v>454</v>
      </c>
      <c r="W130" s="586">
        <v>2303</v>
      </c>
      <c r="X130" s="590">
        <v>4</v>
      </c>
      <c r="Y130" s="833">
        <v>2761</v>
      </c>
      <c r="Z130" s="590">
        <v>463</v>
      </c>
      <c r="AA130" s="586">
        <v>2317</v>
      </c>
      <c r="AB130" s="590">
        <v>4</v>
      </c>
      <c r="AC130" s="833">
        <v>2784</v>
      </c>
      <c r="AE130" s="832" t="s">
        <v>263</v>
      </c>
      <c r="AF130" s="590">
        <v>2</v>
      </c>
      <c r="AG130" s="590">
        <v>3</v>
      </c>
      <c r="AH130" s="590">
        <v>0</v>
      </c>
      <c r="AI130" s="830">
        <v>5</v>
      </c>
      <c r="AJ130" s="590">
        <v>84</v>
      </c>
      <c r="AK130" s="586">
        <v>1047</v>
      </c>
      <c r="AL130" s="590">
        <v>13</v>
      </c>
      <c r="AM130" s="833">
        <v>1144</v>
      </c>
      <c r="AN130" s="590">
        <v>86</v>
      </c>
      <c r="AO130" s="586">
        <v>1050</v>
      </c>
      <c r="AP130" s="590">
        <v>13</v>
      </c>
      <c r="AQ130" s="833">
        <v>1149</v>
      </c>
      <c r="AS130" s="832" t="s">
        <v>263</v>
      </c>
      <c r="AT130" s="590">
        <v>11</v>
      </c>
      <c r="AU130" s="590">
        <v>27</v>
      </c>
      <c r="AV130" s="590">
        <v>0</v>
      </c>
      <c r="AW130" s="830">
        <v>38</v>
      </c>
      <c r="AX130" s="590">
        <v>263</v>
      </c>
      <c r="AY130" s="586">
        <v>2439</v>
      </c>
      <c r="AZ130" s="590">
        <v>8</v>
      </c>
      <c r="BA130" s="833">
        <v>2710</v>
      </c>
      <c r="BB130" s="590">
        <v>274</v>
      </c>
      <c r="BC130" s="586">
        <v>2466</v>
      </c>
      <c r="BD130" s="590">
        <v>8</v>
      </c>
      <c r="BE130" s="833">
        <v>2748</v>
      </c>
    </row>
    <row r="131" spans="3:57" x14ac:dyDescent="0.2">
      <c r="C131" s="841" t="s">
        <v>264</v>
      </c>
      <c r="D131" s="839">
        <v>20</v>
      </c>
      <c r="E131" s="839">
        <v>36</v>
      </c>
      <c r="F131" s="839" t="s">
        <v>105</v>
      </c>
      <c r="G131" s="839">
        <v>56</v>
      </c>
      <c r="H131" s="839">
        <v>993</v>
      </c>
      <c r="I131" s="842">
        <v>5877</v>
      </c>
      <c r="J131" s="839">
        <v>53</v>
      </c>
      <c r="K131" s="842">
        <v>6923</v>
      </c>
      <c r="L131" s="842">
        <v>1013</v>
      </c>
      <c r="M131" s="842">
        <v>5913</v>
      </c>
      <c r="N131" s="839">
        <v>53</v>
      </c>
      <c r="O131" s="842">
        <v>6979</v>
      </c>
      <c r="Q131" s="832" t="s">
        <v>264</v>
      </c>
      <c r="R131" s="590">
        <v>33</v>
      </c>
      <c r="S131" s="590">
        <v>53</v>
      </c>
      <c r="T131" s="590">
        <v>1</v>
      </c>
      <c r="U131" s="830">
        <v>87</v>
      </c>
      <c r="V131" s="586">
        <v>1216</v>
      </c>
      <c r="W131" s="586">
        <v>5361</v>
      </c>
      <c r="X131" s="590">
        <v>14</v>
      </c>
      <c r="Y131" s="833">
        <v>6591</v>
      </c>
      <c r="Z131" s="586">
        <v>1249</v>
      </c>
      <c r="AA131" s="586">
        <v>5414</v>
      </c>
      <c r="AB131" s="590">
        <v>15</v>
      </c>
      <c r="AC131" s="833">
        <v>6678</v>
      </c>
      <c r="AE131" s="832" t="s">
        <v>264</v>
      </c>
      <c r="AF131" s="590">
        <v>11</v>
      </c>
      <c r="AG131" s="590">
        <v>31</v>
      </c>
      <c r="AH131" s="590">
        <v>0</v>
      </c>
      <c r="AI131" s="830">
        <v>42</v>
      </c>
      <c r="AJ131" s="586">
        <v>734</v>
      </c>
      <c r="AK131" s="586">
        <v>5234</v>
      </c>
      <c r="AL131" s="590">
        <v>33</v>
      </c>
      <c r="AM131" s="833">
        <v>6001</v>
      </c>
      <c r="AN131" s="586">
        <v>745</v>
      </c>
      <c r="AO131" s="586">
        <v>5265</v>
      </c>
      <c r="AP131" s="590">
        <v>33</v>
      </c>
      <c r="AQ131" s="833">
        <v>6043</v>
      </c>
      <c r="AS131" s="832" t="s">
        <v>264</v>
      </c>
      <c r="AT131" s="590">
        <v>27</v>
      </c>
      <c r="AU131" s="590">
        <v>34</v>
      </c>
      <c r="AV131" s="590">
        <v>0</v>
      </c>
      <c r="AW131" s="830">
        <v>61</v>
      </c>
      <c r="AX131" s="586">
        <v>1049</v>
      </c>
      <c r="AY131" s="586">
        <v>6732</v>
      </c>
      <c r="AZ131" s="590">
        <v>6</v>
      </c>
      <c r="BA131" s="833">
        <v>7787</v>
      </c>
      <c r="BB131" s="586">
        <v>1076</v>
      </c>
      <c r="BC131" s="586">
        <v>6766</v>
      </c>
      <c r="BD131" s="590">
        <v>6</v>
      </c>
      <c r="BE131" s="833">
        <v>7848</v>
      </c>
    </row>
    <row r="132" spans="3:57" x14ac:dyDescent="0.2">
      <c r="C132" s="841" t="s">
        <v>358</v>
      </c>
      <c r="D132" s="839">
        <v>40</v>
      </c>
      <c r="E132" s="839">
        <v>59</v>
      </c>
      <c r="F132" s="839">
        <v>1</v>
      </c>
      <c r="G132" s="839">
        <v>100</v>
      </c>
      <c r="H132" s="842">
        <v>1163</v>
      </c>
      <c r="I132" s="842">
        <v>6430</v>
      </c>
      <c r="J132" s="839">
        <v>62</v>
      </c>
      <c r="K132" s="842">
        <v>7655</v>
      </c>
      <c r="L132" s="842">
        <v>1203</v>
      </c>
      <c r="M132" s="842">
        <v>6489</v>
      </c>
      <c r="N132" s="839">
        <v>63</v>
      </c>
      <c r="O132" s="842">
        <v>7755</v>
      </c>
      <c r="Q132" s="832" t="s">
        <v>358</v>
      </c>
      <c r="R132" s="590">
        <v>39</v>
      </c>
      <c r="S132" s="590">
        <v>66</v>
      </c>
      <c r="T132" s="590">
        <v>0</v>
      </c>
      <c r="U132" s="830">
        <v>105</v>
      </c>
      <c r="V132" s="586">
        <v>1384</v>
      </c>
      <c r="W132" s="586">
        <v>6189</v>
      </c>
      <c r="X132" s="590">
        <v>8</v>
      </c>
      <c r="Y132" s="833">
        <v>7581</v>
      </c>
      <c r="Z132" s="586">
        <v>1423</v>
      </c>
      <c r="AA132" s="586">
        <v>6255</v>
      </c>
      <c r="AB132" s="590">
        <v>8</v>
      </c>
      <c r="AC132" s="833">
        <v>7686</v>
      </c>
      <c r="AE132" s="832" t="s">
        <v>358</v>
      </c>
      <c r="AF132" s="590">
        <v>10</v>
      </c>
      <c r="AG132" s="590">
        <v>42</v>
      </c>
      <c r="AH132" s="590">
        <v>1</v>
      </c>
      <c r="AI132" s="830">
        <v>53</v>
      </c>
      <c r="AJ132" s="586">
        <v>1045</v>
      </c>
      <c r="AK132" s="586">
        <v>6540</v>
      </c>
      <c r="AL132" s="590">
        <v>45</v>
      </c>
      <c r="AM132" s="833">
        <v>7630</v>
      </c>
      <c r="AN132" s="586">
        <v>1055</v>
      </c>
      <c r="AO132" s="586">
        <v>6582</v>
      </c>
      <c r="AP132" s="590">
        <v>46</v>
      </c>
      <c r="AQ132" s="833">
        <v>7683</v>
      </c>
      <c r="AS132" s="832" t="s">
        <v>358</v>
      </c>
      <c r="AT132" s="590">
        <v>37</v>
      </c>
      <c r="AU132" s="590">
        <v>41</v>
      </c>
      <c r="AV132" s="590">
        <v>1</v>
      </c>
      <c r="AW132" s="830">
        <v>79</v>
      </c>
      <c r="AX132" s="586">
        <v>1206</v>
      </c>
      <c r="AY132" s="586">
        <v>6600</v>
      </c>
      <c r="AZ132" s="590">
        <v>8</v>
      </c>
      <c r="BA132" s="833">
        <v>7814</v>
      </c>
      <c r="BB132" s="586">
        <v>1243</v>
      </c>
      <c r="BC132" s="586">
        <v>6641</v>
      </c>
      <c r="BD132" s="590">
        <v>9</v>
      </c>
      <c r="BE132" s="833">
        <v>7893</v>
      </c>
    </row>
    <row r="133" spans="3:57" x14ac:dyDescent="0.2">
      <c r="C133" s="841" t="s">
        <v>359</v>
      </c>
      <c r="D133" s="839">
        <v>28</v>
      </c>
      <c r="E133" s="839">
        <v>72</v>
      </c>
      <c r="F133" s="839">
        <v>2</v>
      </c>
      <c r="G133" s="839">
        <v>102</v>
      </c>
      <c r="H133" s="842">
        <v>1120</v>
      </c>
      <c r="I133" s="842">
        <v>5200</v>
      </c>
      <c r="J133" s="839">
        <v>42</v>
      </c>
      <c r="K133" s="842">
        <v>6362</v>
      </c>
      <c r="L133" s="842">
        <v>1148</v>
      </c>
      <c r="M133" s="842">
        <v>5272</v>
      </c>
      <c r="N133" s="839">
        <v>44</v>
      </c>
      <c r="O133" s="842">
        <v>6464</v>
      </c>
      <c r="Q133" s="832" t="s">
        <v>359</v>
      </c>
      <c r="R133" s="590">
        <v>40</v>
      </c>
      <c r="S133" s="590">
        <v>65</v>
      </c>
      <c r="T133" s="590">
        <v>0</v>
      </c>
      <c r="U133" s="830">
        <v>105</v>
      </c>
      <c r="V133" s="586">
        <v>1362</v>
      </c>
      <c r="W133" s="586">
        <v>5277</v>
      </c>
      <c r="X133" s="590">
        <v>6</v>
      </c>
      <c r="Y133" s="833">
        <v>6645</v>
      </c>
      <c r="Z133" s="586">
        <v>1402</v>
      </c>
      <c r="AA133" s="586">
        <v>5342</v>
      </c>
      <c r="AB133" s="590">
        <v>6</v>
      </c>
      <c r="AC133" s="833">
        <v>6750</v>
      </c>
      <c r="AE133" s="832" t="s">
        <v>359</v>
      </c>
      <c r="AF133" s="590">
        <v>32</v>
      </c>
      <c r="AG133" s="590">
        <v>53</v>
      </c>
      <c r="AH133" s="590">
        <v>4</v>
      </c>
      <c r="AI133" s="830">
        <v>89</v>
      </c>
      <c r="AJ133" s="586">
        <v>1012</v>
      </c>
      <c r="AK133" s="586">
        <v>6046</v>
      </c>
      <c r="AL133" s="590">
        <v>28</v>
      </c>
      <c r="AM133" s="833">
        <v>7086</v>
      </c>
      <c r="AN133" s="586">
        <v>1044</v>
      </c>
      <c r="AO133" s="586">
        <v>6099</v>
      </c>
      <c r="AP133" s="590">
        <v>32</v>
      </c>
      <c r="AQ133" s="833">
        <v>7175</v>
      </c>
      <c r="AS133" s="832" t="s">
        <v>359</v>
      </c>
      <c r="AT133" s="590">
        <v>45</v>
      </c>
      <c r="AU133" s="590">
        <v>64</v>
      </c>
      <c r="AV133" s="590">
        <v>1</v>
      </c>
      <c r="AW133" s="830">
        <v>110</v>
      </c>
      <c r="AX133" s="586">
        <v>1127</v>
      </c>
      <c r="AY133" s="586">
        <v>5713</v>
      </c>
      <c r="AZ133" s="590">
        <v>8</v>
      </c>
      <c r="BA133" s="833">
        <v>6848</v>
      </c>
      <c r="BB133" s="586">
        <v>1172</v>
      </c>
      <c r="BC133" s="586">
        <v>5777</v>
      </c>
      <c r="BD133" s="590">
        <v>9</v>
      </c>
      <c r="BE133" s="833">
        <v>6958</v>
      </c>
    </row>
    <row r="134" spans="3:57" x14ac:dyDescent="0.2">
      <c r="C134" s="841" t="s">
        <v>360</v>
      </c>
      <c r="D134" s="839">
        <v>37</v>
      </c>
      <c r="E134" s="839">
        <v>57</v>
      </c>
      <c r="F134" s="839" t="s">
        <v>105</v>
      </c>
      <c r="G134" s="839">
        <v>94</v>
      </c>
      <c r="H134" s="839">
        <v>829</v>
      </c>
      <c r="I134" s="842">
        <v>3164</v>
      </c>
      <c r="J134" s="839">
        <v>24</v>
      </c>
      <c r="K134" s="842">
        <v>4017</v>
      </c>
      <c r="L134" s="839">
        <v>866</v>
      </c>
      <c r="M134" s="842">
        <v>3221</v>
      </c>
      <c r="N134" s="839">
        <v>24</v>
      </c>
      <c r="O134" s="842">
        <v>4111</v>
      </c>
      <c r="Q134" s="832" t="s">
        <v>360</v>
      </c>
      <c r="R134" s="590">
        <v>48</v>
      </c>
      <c r="S134" s="590">
        <v>60</v>
      </c>
      <c r="T134" s="590">
        <v>0</v>
      </c>
      <c r="U134" s="830">
        <v>108</v>
      </c>
      <c r="V134" s="586">
        <v>1184</v>
      </c>
      <c r="W134" s="586">
        <v>3492</v>
      </c>
      <c r="X134" s="590">
        <v>15</v>
      </c>
      <c r="Y134" s="833">
        <v>4691</v>
      </c>
      <c r="Z134" s="586">
        <v>1232</v>
      </c>
      <c r="AA134" s="586">
        <v>3552</v>
      </c>
      <c r="AB134" s="590">
        <v>15</v>
      </c>
      <c r="AC134" s="833">
        <v>4799</v>
      </c>
      <c r="AE134" s="832" t="s">
        <v>360</v>
      </c>
      <c r="AF134" s="590">
        <v>31</v>
      </c>
      <c r="AG134" s="590">
        <v>43</v>
      </c>
      <c r="AH134" s="590">
        <v>4</v>
      </c>
      <c r="AI134" s="830">
        <v>78</v>
      </c>
      <c r="AJ134" s="586">
        <v>1005</v>
      </c>
      <c r="AK134" s="586">
        <v>4535</v>
      </c>
      <c r="AL134" s="590">
        <v>42</v>
      </c>
      <c r="AM134" s="833">
        <v>5582</v>
      </c>
      <c r="AN134" s="586">
        <v>1036</v>
      </c>
      <c r="AO134" s="586">
        <v>4578</v>
      </c>
      <c r="AP134" s="590">
        <v>46</v>
      </c>
      <c r="AQ134" s="833">
        <v>5660</v>
      </c>
      <c r="AS134" s="832" t="s">
        <v>360</v>
      </c>
      <c r="AT134" s="590">
        <v>38</v>
      </c>
      <c r="AU134" s="590">
        <v>64</v>
      </c>
      <c r="AV134" s="590">
        <v>0</v>
      </c>
      <c r="AW134" s="830">
        <v>102</v>
      </c>
      <c r="AX134" s="586">
        <v>1149</v>
      </c>
      <c r="AY134" s="586">
        <v>3952</v>
      </c>
      <c r="AZ134" s="590">
        <v>6</v>
      </c>
      <c r="BA134" s="833">
        <v>5107</v>
      </c>
      <c r="BB134" s="586">
        <v>1187</v>
      </c>
      <c r="BC134" s="586">
        <v>4016</v>
      </c>
      <c r="BD134" s="590">
        <v>6</v>
      </c>
      <c r="BE134" s="833">
        <v>5209</v>
      </c>
    </row>
    <row r="135" spans="3:57" x14ac:dyDescent="0.2">
      <c r="C135" s="841" t="s">
        <v>361</v>
      </c>
      <c r="D135" s="839">
        <v>34</v>
      </c>
      <c r="E135" s="839">
        <v>28</v>
      </c>
      <c r="F135" s="839" t="s">
        <v>105</v>
      </c>
      <c r="G135" s="839">
        <v>62</v>
      </c>
      <c r="H135" s="839">
        <v>684</v>
      </c>
      <c r="I135" s="842">
        <v>1529</v>
      </c>
      <c r="J135" s="839">
        <v>24</v>
      </c>
      <c r="K135" s="842">
        <v>2237</v>
      </c>
      <c r="L135" s="839">
        <v>718</v>
      </c>
      <c r="M135" s="842">
        <v>1557</v>
      </c>
      <c r="N135" s="839">
        <v>24</v>
      </c>
      <c r="O135" s="842">
        <v>2299</v>
      </c>
      <c r="Q135" s="832" t="s">
        <v>361</v>
      </c>
      <c r="R135" s="590">
        <v>39</v>
      </c>
      <c r="S135" s="590">
        <v>36</v>
      </c>
      <c r="T135" s="590">
        <v>0</v>
      </c>
      <c r="U135" s="830">
        <v>75</v>
      </c>
      <c r="V135" s="590">
        <v>912</v>
      </c>
      <c r="W135" s="586">
        <v>1783</v>
      </c>
      <c r="X135" s="590">
        <v>6</v>
      </c>
      <c r="Y135" s="833">
        <v>2701</v>
      </c>
      <c r="Z135" s="590">
        <v>951</v>
      </c>
      <c r="AA135" s="586">
        <v>1819</v>
      </c>
      <c r="AB135" s="590">
        <v>6</v>
      </c>
      <c r="AC135" s="833">
        <v>2776</v>
      </c>
      <c r="AE135" s="832" t="s">
        <v>361</v>
      </c>
      <c r="AF135" s="590">
        <v>25</v>
      </c>
      <c r="AG135" s="590">
        <v>52</v>
      </c>
      <c r="AH135" s="590">
        <v>5</v>
      </c>
      <c r="AI135" s="830">
        <v>82</v>
      </c>
      <c r="AJ135" s="586">
        <v>809</v>
      </c>
      <c r="AK135" s="586">
        <v>2424</v>
      </c>
      <c r="AL135" s="590">
        <v>30</v>
      </c>
      <c r="AM135" s="833">
        <v>3263</v>
      </c>
      <c r="AN135" s="586">
        <v>834</v>
      </c>
      <c r="AO135" s="586">
        <v>2476</v>
      </c>
      <c r="AP135" s="590">
        <v>35</v>
      </c>
      <c r="AQ135" s="833">
        <v>3345</v>
      </c>
      <c r="AS135" s="832" t="s">
        <v>361</v>
      </c>
      <c r="AT135" s="590">
        <v>28</v>
      </c>
      <c r="AU135" s="590">
        <v>37</v>
      </c>
      <c r="AV135" s="590">
        <v>0</v>
      </c>
      <c r="AW135" s="830">
        <v>65</v>
      </c>
      <c r="AX135" s="586">
        <v>935</v>
      </c>
      <c r="AY135" s="586">
        <v>2106</v>
      </c>
      <c r="AZ135" s="590">
        <v>4</v>
      </c>
      <c r="BA135" s="833">
        <v>3045</v>
      </c>
      <c r="BB135" s="586">
        <v>963</v>
      </c>
      <c r="BC135" s="586">
        <v>2143</v>
      </c>
      <c r="BD135" s="590">
        <v>4</v>
      </c>
      <c r="BE135" s="833">
        <v>3110</v>
      </c>
    </row>
    <row r="136" spans="3:57" x14ac:dyDescent="0.2">
      <c r="C136" s="841" t="s">
        <v>362</v>
      </c>
      <c r="D136" s="839">
        <v>25</v>
      </c>
      <c r="E136" s="839">
        <v>21</v>
      </c>
      <c r="F136" s="839">
        <v>1</v>
      </c>
      <c r="G136" s="839">
        <v>47</v>
      </c>
      <c r="H136" s="839">
        <v>623</v>
      </c>
      <c r="I136" s="839">
        <v>871</v>
      </c>
      <c r="J136" s="839">
        <v>15</v>
      </c>
      <c r="K136" s="842">
        <v>1509</v>
      </c>
      <c r="L136" s="839">
        <v>648</v>
      </c>
      <c r="M136" s="839">
        <v>892</v>
      </c>
      <c r="N136" s="839">
        <v>16</v>
      </c>
      <c r="O136" s="842">
        <v>1556</v>
      </c>
      <c r="Q136" s="832" t="s">
        <v>362</v>
      </c>
      <c r="R136" s="590">
        <v>22</v>
      </c>
      <c r="S136" s="590">
        <v>28</v>
      </c>
      <c r="T136" s="590">
        <v>1</v>
      </c>
      <c r="U136" s="830">
        <v>51</v>
      </c>
      <c r="V136" s="590">
        <v>772</v>
      </c>
      <c r="W136" s="586">
        <v>1103</v>
      </c>
      <c r="X136" s="590">
        <v>3</v>
      </c>
      <c r="Y136" s="833">
        <v>1878</v>
      </c>
      <c r="Z136" s="590">
        <v>794</v>
      </c>
      <c r="AA136" s="586">
        <v>1131</v>
      </c>
      <c r="AB136" s="590">
        <v>4</v>
      </c>
      <c r="AC136" s="833">
        <v>1929</v>
      </c>
      <c r="AE136" s="832" t="s">
        <v>362</v>
      </c>
      <c r="AF136" s="590">
        <v>32</v>
      </c>
      <c r="AG136" s="590">
        <v>12</v>
      </c>
      <c r="AH136" s="590">
        <v>4</v>
      </c>
      <c r="AI136" s="830">
        <v>48</v>
      </c>
      <c r="AJ136" s="590">
        <v>645</v>
      </c>
      <c r="AK136" s="586">
        <v>988</v>
      </c>
      <c r="AL136" s="590">
        <v>31</v>
      </c>
      <c r="AM136" s="833">
        <v>1664</v>
      </c>
      <c r="AN136" s="590">
        <v>677</v>
      </c>
      <c r="AO136" s="586">
        <v>1000</v>
      </c>
      <c r="AP136" s="590">
        <v>35</v>
      </c>
      <c r="AQ136" s="833">
        <v>1712</v>
      </c>
      <c r="AS136" s="832" t="s">
        <v>362</v>
      </c>
      <c r="AT136" s="590">
        <v>26</v>
      </c>
      <c r="AU136" s="590">
        <v>31</v>
      </c>
      <c r="AV136" s="590">
        <v>1</v>
      </c>
      <c r="AW136" s="830">
        <v>58</v>
      </c>
      <c r="AX136" s="590">
        <v>763</v>
      </c>
      <c r="AY136" s="586">
        <v>1055</v>
      </c>
      <c r="AZ136" s="590">
        <v>1</v>
      </c>
      <c r="BA136" s="833">
        <v>1819</v>
      </c>
      <c r="BB136" s="590">
        <v>789</v>
      </c>
      <c r="BC136" s="586">
        <v>1086</v>
      </c>
      <c r="BD136" s="590">
        <v>2</v>
      </c>
      <c r="BE136" s="833">
        <v>1877</v>
      </c>
    </row>
    <row r="137" spans="3:57" x14ac:dyDescent="0.2">
      <c r="C137" s="841" t="s">
        <v>735</v>
      </c>
      <c r="D137" s="839">
        <v>28</v>
      </c>
      <c r="E137" s="839">
        <v>24</v>
      </c>
      <c r="F137" s="839" t="s">
        <v>105</v>
      </c>
      <c r="G137" s="839">
        <v>52</v>
      </c>
      <c r="H137" s="839">
        <v>657</v>
      </c>
      <c r="I137" s="839">
        <v>633</v>
      </c>
      <c r="J137" s="839">
        <v>11</v>
      </c>
      <c r="K137" s="842">
        <v>1301</v>
      </c>
      <c r="L137" s="839">
        <v>685</v>
      </c>
      <c r="M137" s="839">
        <v>657</v>
      </c>
      <c r="N137" s="839">
        <v>11</v>
      </c>
      <c r="O137" s="842">
        <v>1353</v>
      </c>
      <c r="Q137" s="832" t="s">
        <v>735</v>
      </c>
      <c r="R137" s="590">
        <v>27</v>
      </c>
      <c r="S137" s="590">
        <v>14</v>
      </c>
      <c r="T137" s="590">
        <v>0</v>
      </c>
      <c r="U137" s="830">
        <v>41</v>
      </c>
      <c r="V137" s="590">
        <v>761</v>
      </c>
      <c r="W137" s="590">
        <v>788</v>
      </c>
      <c r="X137" s="590">
        <v>11</v>
      </c>
      <c r="Y137" s="833">
        <v>1560</v>
      </c>
      <c r="Z137" s="590">
        <v>788</v>
      </c>
      <c r="AA137" s="590">
        <v>802</v>
      </c>
      <c r="AB137" s="590">
        <v>11</v>
      </c>
      <c r="AC137" s="833">
        <v>1601</v>
      </c>
      <c r="AE137" s="832" t="s">
        <v>827</v>
      </c>
      <c r="AF137" s="590">
        <v>40</v>
      </c>
      <c r="AG137" s="590">
        <v>53</v>
      </c>
      <c r="AH137" s="590">
        <v>1</v>
      </c>
      <c r="AI137" s="830">
        <v>94</v>
      </c>
      <c r="AJ137" s="586">
        <v>2219</v>
      </c>
      <c r="AK137" s="586">
        <v>2162</v>
      </c>
      <c r="AL137" s="590">
        <v>170</v>
      </c>
      <c r="AM137" s="833">
        <v>4551</v>
      </c>
      <c r="AN137" s="586">
        <v>2259</v>
      </c>
      <c r="AO137" s="586">
        <v>2215</v>
      </c>
      <c r="AP137" s="590">
        <v>171</v>
      </c>
      <c r="AQ137" s="833">
        <v>4645</v>
      </c>
      <c r="AS137" s="832" t="s">
        <v>827</v>
      </c>
      <c r="AT137" s="590">
        <v>85</v>
      </c>
      <c r="AU137" s="590">
        <v>52</v>
      </c>
      <c r="AV137" s="590">
        <v>1</v>
      </c>
      <c r="AW137" s="830">
        <v>138</v>
      </c>
      <c r="AX137" s="586">
        <v>2890</v>
      </c>
      <c r="AY137" s="586">
        <v>2555</v>
      </c>
      <c r="AZ137" s="590">
        <v>0</v>
      </c>
      <c r="BA137" s="833">
        <v>5445</v>
      </c>
      <c r="BB137" s="586">
        <v>2975</v>
      </c>
      <c r="BC137" s="586">
        <v>2607</v>
      </c>
      <c r="BD137" s="590">
        <v>1</v>
      </c>
      <c r="BE137" s="833">
        <v>5583</v>
      </c>
    </row>
    <row r="138" spans="3:57" x14ac:dyDescent="0.2">
      <c r="C138" s="841" t="s">
        <v>736</v>
      </c>
      <c r="D138" s="839">
        <v>9</v>
      </c>
      <c r="E138" s="839">
        <v>11</v>
      </c>
      <c r="F138" s="839" t="s">
        <v>105</v>
      </c>
      <c r="G138" s="839">
        <v>20</v>
      </c>
      <c r="H138" s="839">
        <v>514</v>
      </c>
      <c r="I138" s="839">
        <v>404</v>
      </c>
      <c r="J138" s="839">
        <v>4</v>
      </c>
      <c r="K138" s="839">
        <v>922</v>
      </c>
      <c r="L138" s="839">
        <v>523</v>
      </c>
      <c r="M138" s="839">
        <v>415</v>
      </c>
      <c r="N138" s="839">
        <v>4</v>
      </c>
      <c r="O138" s="839">
        <v>942</v>
      </c>
      <c r="Q138" s="832" t="s">
        <v>736</v>
      </c>
      <c r="R138" s="590">
        <v>17</v>
      </c>
      <c r="S138" s="590">
        <v>12</v>
      </c>
      <c r="T138" s="590">
        <v>0</v>
      </c>
      <c r="U138" s="830">
        <v>29</v>
      </c>
      <c r="V138" s="590">
        <v>592</v>
      </c>
      <c r="W138" s="590">
        <v>522</v>
      </c>
      <c r="X138" s="590">
        <v>5</v>
      </c>
      <c r="Y138" s="833">
        <v>1119</v>
      </c>
      <c r="Z138" s="590">
        <v>609</v>
      </c>
      <c r="AA138" s="590">
        <v>534</v>
      </c>
      <c r="AB138" s="590">
        <v>5</v>
      </c>
      <c r="AC138" s="833">
        <v>1148</v>
      </c>
      <c r="AE138" s="829" t="s">
        <v>581</v>
      </c>
      <c r="AF138" s="590" t="s">
        <v>107</v>
      </c>
      <c r="AG138" s="590" t="s">
        <v>107</v>
      </c>
      <c r="AH138" s="590" t="s">
        <v>107</v>
      </c>
      <c r="AI138" s="830" t="s">
        <v>107</v>
      </c>
      <c r="AJ138" s="590" t="s">
        <v>107</v>
      </c>
      <c r="AK138" s="590" t="s">
        <v>107</v>
      </c>
      <c r="AL138" s="590" t="s">
        <v>107</v>
      </c>
      <c r="AM138" s="833" t="s">
        <v>107</v>
      </c>
      <c r="AN138" s="590" t="s">
        <v>107</v>
      </c>
      <c r="AO138" s="590" t="s">
        <v>107</v>
      </c>
      <c r="AP138" s="590" t="s">
        <v>107</v>
      </c>
      <c r="AQ138" s="833" t="s">
        <v>107</v>
      </c>
      <c r="AS138" s="829" t="s">
        <v>581</v>
      </c>
      <c r="AT138" s="590" t="s">
        <v>107</v>
      </c>
      <c r="AU138" s="590" t="s">
        <v>107</v>
      </c>
      <c r="AV138" s="590" t="s">
        <v>107</v>
      </c>
      <c r="AW138" s="830" t="s">
        <v>107</v>
      </c>
      <c r="AX138" s="590" t="s">
        <v>107</v>
      </c>
      <c r="AY138" s="590" t="s">
        <v>107</v>
      </c>
      <c r="AZ138" s="590" t="s">
        <v>107</v>
      </c>
      <c r="BA138" s="833" t="s">
        <v>107</v>
      </c>
      <c r="BB138" s="590" t="s">
        <v>107</v>
      </c>
      <c r="BC138" s="590" t="s">
        <v>107</v>
      </c>
      <c r="BD138" s="590" t="s">
        <v>107</v>
      </c>
      <c r="BE138" s="833" t="s">
        <v>107</v>
      </c>
    </row>
    <row r="139" spans="3:57" x14ac:dyDescent="0.2">
      <c r="C139" s="841" t="s">
        <v>737</v>
      </c>
      <c r="D139" s="839">
        <v>9</v>
      </c>
      <c r="E139" s="839">
        <v>7</v>
      </c>
      <c r="F139" s="839" t="s">
        <v>105</v>
      </c>
      <c r="G139" s="839">
        <v>16</v>
      </c>
      <c r="H139" s="839">
        <v>411</v>
      </c>
      <c r="I139" s="839">
        <v>270</v>
      </c>
      <c r="J139" s="839">
        <v>6</v>
      </c>
      <c r="K139" s="839">
        <v>687</v>
      </c>
      <c r="L139" s="839">
        <v>420</v>
      </c>
      <c r="M139" s="839">
        <v>277</v>
      </c>
      <c r="N139" s="839">
        <v>6</v>
      </c>
      <c r="O139" s="839">
        <v>703</v>
      </c>
      <c r="Q139" s="832" t="s">
        <v>737</v>
      </c>
      <c r="R139" s="590">
        <v>7</v>
      </c>
      <c r="S139" s="590">
        <v>6</v>
      </c>
      <c r="T139" s="590">
        <v>0</v>
      </c>
      <c r="U139" s="830">
        <v>13</v>
      </c>
      <c r="V139" s="590">
        <v>474</v>
      </c>
      <c r="W139" s="590">
        <v>331</v>
      </c>
      <c r="X139" s="590">
        <v>2</v>
      </c>
      <c r="Y139" s="830">
        <v>807</v>
      </c>
      <c r="Z139" s="590">
        <v>481</v>
      </c>
      <c r="AA139" s="590">
        <v>337</v>
      </c>
      <c r="AB139" s="590">
        <v>2</v>
      </c>
      <c r="AC139" s="830">
        <v>820</v>
      </c>
      <c r="AE139" s="829" t="s">
        <v>2</v>
      </c>
      <c r="AF139" s="830">
        <v>185</v>
      </c>
      <c r="AG139" s="830">
        <v>295</v>
      </c>
      <c r="AH139" s="830">
        <v>20</v>
      </c>
      <c r="AI139" s="830">
        <v>500</v>
      </c>
      <c r="AJ139" s="833">
        <v>7618</v>
      </c>
      <c r="AK139" s="833">
        <v>29112</v>
      </c>
      <c r="AL139" s="830">
        <v>397</v>
      </c>
      <c r="AM139" s="833">
        <v>37127</v>
      </c>
      <c r="AN139" s="833">
        <v>7803</v>
      </c>
      <c r="AO139" s="833">
        <v>29407</v>
      </c>
      <c r="AP139" s="830">
        <v>417</v>
      </c>
      <c r="AQ139" s="833">
        <v>37627</v>
      </c>
      <c r="AS139" s="829" t="s">
        <v>2</v>
      </c>
      <c r="AT139" s="830">
        <v>298</v>
      </c>
      <c r="AU139" s="830">
        <v>351</v>
      </c>
      <c r="AV139" s="830">
        <v>4</v>
      </c>
      <c r="AW139" s="830">
        <v>653</v>
      </c>
      <c r="AX139" s="833">
        <v>9472</v>
      </c>
      <c r="AY139" s="833">
        <v>31417</v>
      </c>
      <c r="AZ139" s="830">
        <v>41</v>
      </c>
      <c r="BA139" s="833">
        <v>40930</v>
      </c>
      <c r="BB139" s="833">
        <v>9770</v>
      </c>
      <c r="BC139" s="833">
        <v>31768</v>
      </c>
      <c r="BD139" s="830">
        <v>45</v>
      </c>
      <c r="BE139" s="833">
        <v>41583</v>
      </c>
    </row>
    <row r="140" spans="3:57" x14ac:dyDescent="0.2">
      <c r="C140" s="841" t="s">
        <v>738</v>
      </c>
      <c r="D140" s="839">
        <v>2</v>
      </c>
      <c r="E140" s="839">
        <v>1</v>
      </c>
      <c r="F140" s="839">
        <v>1</v>
      </c>
      <c r="G140" s="839">
        <v>4</v>
      </c>
      <c r="H140" s="839">
        <v>292</v>
      </c>
      <c r="I140" s="839">
        <v>204</v>
      </c>
      <c r="J140" s="839">
        <v>2</v>
      </c>
      <c r="K140" s="839">
        <v>498</v>
      </c>
      <c r="L140" s="839">
        <v>294</v>
      </c>
      <c r="M140" s="839">
        <v>205</v>
      </c>
      <c r="N140" s="839">
        <v>3</v>
      </c>
      <c r="O140" s="839">
        <v>502</v>
      </c>
      <c r="Q140" s="832" t="s">
        <v>738</v>
      </c>
      <c r="R140" s="590">
        <v>6</v>
      </c>
      <c r="S140" s="590">
        <v>3</v>
      </c>
      <c r="T140" s="590">
        <v>0</v>
      </c>
      <c r="U140" s="830">
        <v>9</v>
      </c>
      <c r="V140" s="590">
        <v>345</v>
      </c>
      <c r="W140" s="590">
        <v>243</v>
      </c>
      <c r="X140" s="590">
        <v>5</v>
      </c>
      <c r="Y140" s="830">
        <v>593</v>
      </c>
      <c r="Z140" s="590">
        <v>351</v>
      </c>
      <c r="AA140" s="590">
        <v>246</v>
      </c>
      <c r="AB140" s="590">
        <v>5</v>
      </c>
      <c r="AC140" s="830">
        <v>602</v>
      </c>
      <c r="AE140" s="834" t="s">
        <v>819</v>
      </c>
      <c r="AF140" s="352"/>
      <c r="AS140" s="834" t="s">
        <v>819</v>
      </c>
      <c r="AT140" s="352"/>
    </row>
    <row r="141" spans="3:57" x14ac:dyDescent="0.2">
      <c r="C141" s="838" t="s">
        <v>739</v>
      </c>
      <c r="D141" s="839">
        <v>5</v>
      </c>
      <c r="E141" s="839">
        <v>5</v>
      </c>
      <c r="F141" s="839" t="s">
        <v>105</v>
      </c>
      <c r="G141" s="839">
        <v>10</v>
      </c>
      <c r="H141" s="839">
        <v>367</v>
      </c>
      <c r="I141" s="839">
        <v>288</v>
      </c>
      <c r="J141" s="839">
        <v>7</v>
      </c>
      <c r="K141" s="839">
        <v>662</v>
      </c>
      <c r="L141" s="839">
        <v>372</v>
      </c>
      <c r="M141" s="839">
        <v>293</v>
      </c>
      <c r="N141" s="839">
        <v>7</v>
      </c>
      <c r="O141" s="839">
        <v>672</v>
      </c>
      <c r="Q141" s="829" t="s">
        <v>739</v>
      </c>
      <c r="R141" s="590">
        <v>6</v>
      </c>
      <c r="S141" s="590">
        <v>1</v>
      </c>
      <c r="T141" s="590">
        <v>0</v>
      </c>
      <c r="U141" s="830">
        <v>7</v>
      </c>
      <c r="V141" s="590">
        <v>434</v>
      </c>
      <c r="W141" s="590">
        <v>342</v>
      </c>
      <c r="X141" s="590">
        <v>7</v>
      </c>
      <c r="Y141" s="830">
        <v>783</v>
      </c>
      <c r="Z141" s="590">
        <v>440</v>
      </c>
      <c r="AA141" s="590">
        <v>343</v>
      </c>
      <c r="AB141" s="590">
        <v>7</v>
      </c>
      <c r="AC141" s="830">
        <v>790</v>
      </c>
      <c r="AE141" s="679" t="s">
        <v>746</v>
      </c>
      <c r="AF141" s="835" t="s">
        <v>820</v>
      </c>
      <c r="AS141" s="679" t="s">
        <v>746</v>
      </c>
      <c r="AT141" s="835" t="s">
        <v>820</v>
      </c>
    </row>
    <row r="142" spans="3:57" x14ac:dyDescent="0.2">
      <c r="C142" s="838" t="s">
        <v>2</v>
      </c>
      <c r="D142" s="839">
        <v>249</v>
      </c>
      <c r="E142" s="839">
        <v>355</v>
      </c>
      <c r="F142" s="839">
        <v>7</v>
      </c>
      <c r="G142" s="839">
        <v>611</v>
      </c>
      <c r="H142" s="842">
        <v>8083</v>
      </c>
      <c r="I142" s="842">
        <v>28117</v>
      </c>
      <c r="J142" s="839">
        <v>278</v>
      </c>
      <c r="K142" s="842">
        <v>36478</v>
      </c>
      <c r="L142" s="842">
        <v>8332</v>
      </c>
      <c r="M142" s="842">
        <v>28472</v>
      </c>
      <c r="N142" s="839">
        <v>285</v>
      </c>
      <c r="O142" s="842">
        <v>37089</v>
      </c>
      <c r="Q142" s="829" t="s">
        <v>581</v>
      </c>
      <c r="R142" s="590">
        <v>23</v>
      </c>
      <c r="S142" s="590">
        <v>19</v>
      </c>
      <c r="T142" s="590">
        <v>0</v>
      </c>
      <c r="U142" s="830">
        <v>42</v>
      </c>
      <c r="V142" s="590">
        <v>501</v>
      </c>
      <c r="W142" s="590">
        <v>499</v>
      </c>
      <c r="X142" s="590">
        <v>3</v>
      </c>
      <c r="Y142" s="833">
        <v>1003</v>
      </c>
      <c r="Z142" s="590">
        <v>524</v>
      </c>
      <c r="AA142" s="590">
        <v>518</v>
      </c>
      <c r="AB142" s="590">
        <v>3</v>
      </c>
      <c r="AC142" s="833">
        <v>1045</v>
      </c>
      <c r="AE142" s="679" t="s">
        <v>821</v>
      </c>
      <c r="AF142" s="836"/>
      <c r="AS142" s="679" t="s">
        <v>821</v>
      </c>
      <c r="AT142" s="836"/>
    </row>
    <row r="143" spans="3:57" x14ac:dyDescent="0.2">
      <c r="C143" s="834" t="s">
        <v>819</v>
      </c>
      <c r="D143" s="11"/>
      <c r="Q143" s="829" t="s">
        <v>2</v>
      </c>
      <c r="R143" s="830">
        <v>321</v>
      </c>
      <c r="S143" s="830">
        <v>378</v>
      </c>
      <c r="T143" s="830">
        <v>2</v>
      </c>
      <c r="U143" s="830">
        <v>701</v>
      </c>
      <c r="V143" s="833">
        <v>10505</v>
      </c>
      <c r="W143" s="833">
        <v>28478</v>
      </c>
      <c r="X143" s="830">
        <v>94</v>
      </c>
      <c r="Y143" s="833">
        <v>39077</v>
      </c>
      <c r="Z143" s="833">
        <v>10826</v>
      </c>
      <c r="AA143" s="833">
        <v>28856</v>
      </c>
      <c r="AB143" s="830">
        <v>96</v>
      </c>
      <c r="AC143" s="833">
        <v>39778</v>
      </c>
      <c r="AE143" s="837" t="s">
        <v>767</v>
      </c>
      <c r="AF143" s="836"/>
      <c r="AS143" s="837" t="s">
        <v>767</v>
      </c>
      <c r="AT143" s="836"/>
    </row>
    <row r="144" spans="3:57" x14ac:dyDescent="0.2">
      <c r="C144" s="679" t="s">
        <v>746</v>
      </c>
      <c r="D144" s="835" t="s">
        <v>820</v>
      </c>
      <c r="Q144" s="834" t="s">
        <v>819</v>
      </c>
      <c r="R144" s="352"/>
      <c r="AE144" s="679" t="s">
        <v>830</v>
      </c>
      <c r="AS144" s="679" t="s">
        <v>830</v>
      </c>
    </row>
    <row r="145" spans="3:18" x14ac:dyDescent="0.2">
      <c r="C145" s="679" t="s">
        <v>821</v>
      </c>
      <c r="D145" s="836"/>
      <c r="Q145" s="679" t="s">
        <v>746</v>
      </c>
      <c r="R145" s="835" t="s">
        <v>820</v>
      </c>
    </row>
    <row r="146" spans="3:18" x14ac:dyDescent="0.2">
      <c r="C146" s="837" t="s">
        <v>767</v>
      </c>
      <c r="D146" s="836"/>
      <c r="Q146" s="679" t="s">
        <v>821</v>
      </c>
      <c r="R146" s="836"/>
    </row>
    <row r="147" spans="3:18" x14ac:dyDescent="0.2">
      <c r="C147" s="679" t="s">
        <v>830</v>
      </c>
      <c r="D147" s="836"/>
      <c r="Q147" s="837" t="s">
        <v>767</v>
      </c>
      <c r="R147" s="836"/>
    </row>
    <row r="148" spans="3:18" x14ac:dyDescent="0.2">
      <c r="C148" s="837"/>
      <c r="D148" s="836"/>
      <c r="Q148" s="679" t="s">
        <v>830</v>
      </c>
    </row>
    <row r="149" spans="3:18" x14ac:dyDescent="0.2">
      <c r="C149" s="837"/>
      <c r="D149" s="836"/>
    </row>
    <row r="150" spans="3:18" x14ac:dyDescent="0.2">
      <c r="C150" s="565"/>
    </row>
    <row r="151" spans="3:18" ht="39" customHeight="1" x14ac:dyDescent="0.2">
      <c r="C151" s="843" t="s">
        <v>592</v>
      </c>
      <c r="D151" s="844"/>
      <c r="E151" s="844"/>
      <c r="F151" s="844"/>
      <c r="G151" s="844"/>
      <c r="H151" s="845"/>
      <c r="I151" s="846"/>
      <c r="J151" s="846"/>
    </row>
    <row r="152" spans="3:18" x14ac:dyDescent="0.2">
      <c r="C152" s="43" t="s">
        <v>54</v>
      </c>
      <c r="D152" s="43" t="s">
        <v>90</v>
      </c>
      <c r="E152" s="582" t="s">
        <v>91</v>
      </c>
      <c r="F152" s="582" t="s">
        <v>581</v>
      </c>
      <c r="G152" s="582" t="s">
        <v>2</v>
      </c>
      <c r="H152" s="582"/>
    </row>
    <row r="153" spans="3:18" x14ac:dyDescent="0.2">
      <c r="C153" s="12">
        <v>2013</v>
      </c>
      <c r="D153" s="590">
        <v>830</v>
      </c>
      <c r="E153" s="585">
        <v>1087</v>
      </c>
      <c r="F153" s="589">
        <v>16</v>
      </c>
      <c r="G153" s="585">
        <v>1933</v>
      </c>
      <c r="H153" s="589">
        <v>76.400000000000006</v>
      </c>
    </row>
    <row r="154" spans="3:18" x14ac:dyDescent="0.2">
      <c r="C154" s="12">
        <v>2014</v>
      </c>
      <c r="D154" s="590">
        <v>939</v>
      </c>
      <c r="E154" s="585">
        <v>1212</v>
      </c>
      <c r="F154" s="589">
        <v>17</v>
      </c>
      <c r="G154" s="585">
        <v>2168</v>
      </c>
      <c r="H154" s="589">
        <v>77.5</v>
      </c>
    </row>
    <row r="155" spans="3:18" x14ac:dyDescent="0.2">
      <c r="C155" s="12">
        <v>2015</v>
      </c>
      <c r="D155" s="586">
        <v>1008</v>
      </c>
      <c r="E155" s="585">
        <v>1270</v>
      </c>
      <c r="F155" s="589">
        <v>9</v>
      </c>
      <c r="G155" s="585">
        <v>2287</v>
      </c>
      <c r="H155" s="589">
        <v>79.400000000000006</v>
      </c>
    </row>
    <row r="156" spans="3:18" x14ac:dyDescent="0.2">
      <c r="C156" s="12">
        <v>2016</v>
      </c>
      <c r="D156" s="586">
        <v>1174</v>
      </c>
      <c r="E156" s="585">
        <v>1395</v>
      </c>
      <c r="F156" s="589">
        <v>3</v>
      </c>
      <c r="G156" s="585">
        <v>2572</v>
      </c>
      <c r="H156" s="589">
        <v>84.2</v>
      </c>
    </row>
    <row r="157" spans="3:18" x14ac:dyDescent="0.2">
      <c r="C157" s="12">
        <v>2017</v>
      </c>
      <c r="D157" s="586">
        <v>1269</v>
      </c>
      <c r="E157" s="585">
        <v>1432</v>
      </c>
      <c r="F157" s="589">
        <v>3</v>
      </c>
      <c r="G157" s="585">
        <v>2704</v>
      </c>
      <c r="H157" s="589">
        <v>88.6</v>
      </c>
    </row>
    <row r="158" spans="3:18" x14ac:dyDescent="0.2">
      <c r="C158" s="12">
        <v>2018</v>
      </c>
      <c r="D158" s="586">
        <v>1387</v>
      </c>
      <c r="E158" s="585">
        <v>1501</v>
      </c>
      <c r="F158" s="589">
        <v>4</v>
      </c>
      <c r="G158" s="585">
        <v>2892</v>
      </c>
      <c r="H158" s="589">
        <v>92.4</v>
      </c>
    </row>
    <row r="159" spans="3:18" x14ac:dyDescent="0.2">
      <c r="C159" s="12">
        <v>2019</v>
      </c>
      <c r="D159" s="586">
        <v>1369</v>
      </c>
      <c r="E159" s="585">
        <v>1551</v>
      </c>
      <c r="F159" s="589">
        <v>2</v>
      </c>
      <c r="G159" s="585">
        <v>2922</v>
      </c>
      <c r="H159" s="589">
        <v>88.3</v>
      </c>
    </row>
    <row r="160" spans="3:18" x14ac:dyDescent="0.2">
      <c r="C160" s="12" t="s">
        <v>574</v>
      </c>
      <c r="D160" s="590">
        <v>875</v>
      </c>
      <c r="E160" s="589">
        <v>972</v>
      </c>
      <c r="F160" s="589">
        <v>5</v>
      </c>
      <c r="G160" s="585">
        <v>1852</v>
      </c>
      <c r="H160" s="589">
        <v>90</v>
      </c>
    </row>
    <row r="161" spans="2:10" x14ac:dyDescent="0.2">
      <c r="B161" s="565"/>
      <c r="C161" s="847" t="s">
        <v>573</v>
      </c>
      <c r="D161" s="847"/>
      <c r="E161" s="847"/>
      <c r="F161" s="847"/>
      <c r="G161" s="847"/>
      <c r="H161" s="847"/>
      <c r="I161" s="565"/>
      <c r="J161" s="565"/>
    </row>
    <row r="165" spans="2:10" ht="12.75" customHeight="1" x14ac:dyDescent="0.2">
      <c r="C165" s="848" t="s">
        <v>594</v>
      </c>
      <c r="D165" s="849"/>
      <c r="E165" s="849"/>
      <c r="F165" s="849"/>
      <c r="G165" s="849"/>
      <c r="H165" s="850"/>
    </row>
    <row r="166" spans="2:10" x14ac:dyDescent="0.2">
      <c r="C166" s="851"/>
      <c r="D166" s="852"/>
      <c r="E166" s="852"/>
      <c r="F166" s="852"/>
      <c r="G166" s="852"/>
      <c r="H166" s="853"/>
    </row>
    <row r="167" spans="2:10" ht="22.5" customHeight="1" x14ac:dyDescent="0.2">
      <c r="C167" s="604" t="s">
        <v>54</v>
      </c>
      <c r="D167" s="854" t="s">
        <v>595</v>
      </c>
      <c r="E167" s="855"/>
      <c r="F167" s="855"/>
      <c r="G167" s="855"/>
      <c r="H167" s="856"/>
    </row>
    <row r="168" spans="2:10" ht="38.25" x14ac:dyDescent="0.2">
      <c r="C168" s="600"/>
      <c r="D168" s="604" t="s">
        <v>596</v>
      </c>
      <c r="E168" s="604" t="s">
        <v>597</v>
      </c>
      <c r="F168" s="604" t="s">
        <v>598</v>
      </c>
      <c r="G168" s="604" t="s">
        <v>599</v>
      </c>
      <c r="H168" s="604" t="s">
        <v>600</v>
      </c>
    </row>
    <row r="169" spans="2:10" x14ac:dyDescent="0.2">
      <c r="C169" s="13">
        <v>2013</v>
      </c>
      <c r="D169" s="688">
        <v>3027</v>
      </c>
      <c r="E169" s="13">
        <v>123</v>
      </c>
      <c r="F169" s="688">
        <v>2904</v>
      </c>
      <c r="G169" s="688">
        <v>1607</v>
      </c>
      <c r="H169" s="688">
        <v>1297</v>
      </c>
    </row>
    <row r="170" spans="2:10" x14ac:dyDescent="0.2">
      <c r="C170" s="13">
        <v>2014</v>
      </c>
      <c r="D170" s="688">
        <v>3250</v>
      </c>
      <c r="E170" s="13">
        <v>118</v>
      </c>
      <c r="F170" s="688">
        <v>3132</v>
      </c>
      <c r="G170" s="688">
        <v>1726</v>
      </c>
      <c r="H170" s="688">
        <v>1406</v>
      </c>
    </row>
    <row r="171" spans="2:10" x14ac:dyDescent="0.2">
      <c r="C171" s="13">
        <v>2015</v>
      </c>
      <c r="D171" s="688">
        <v>3235</v>
      </c>
      <c r="E171" s="13">
        <v>121</v>
      </c>
      <c r="F171" s="688">
        <v>3114</v>
      </c>
      <c r="G171" s="688">
        <v>1706</v>
      </c>
      <c r="H171" s="688">
        <v>1408</v>
      </c>
    </row>
    <row r="172" spans="2:10" x14ac:dyDescent="0.2">
      <c r="C172" s="13">
        <v>2016</v>
      </c>
      <c r="D172" s="688">
        <v>3372</v>
      </c>
      <c r="E172" s="13">
        <v>109</v>
      </c>
      <c r="F172" s="688">
        <v>3263</v>
      </c>
      <c r="G172" s="688">
        <v>1770</v>
      </c>
      <c r="H172" s="688">
        <v>1493</v>
      </c>
    </row>
    <row r="173" spans="2:10" x14ac:dyDescent="0.2">
      <c r="C173" s="13">
        <v>2017</v>
      </c>
      <c r="D173" s="688">
        <v>3471</v>
      </c>
      <c r="E173" s="13">
        <v>83</v>
      </c>
      <c r="F173" s="688">
        <v>3388</v>
      </c>
      <c r="G173" s="688">
        <v>1809</v>
      </c>
      <c r="H173" s="688">
        <v>1579</v>
      </c>
    </row>
    <row r="174" spans="2:10" x14ac:dyDescent="0.2">
      <c r="C174" s="13">
        <v>2018</v>
      </c>
      <c r="D174" s="688">
        <v>3451</v>
      </c>
      <c r="E174" s="13">
        <v>62</v>
      </c>
      <c r="F174" s="688">
        <v>3389</v>
      </c>
      <c r="G174" s="688">
        <v>1803</v>
      </c>
      <c r="H174" s="688">
        <v>1586</v>
      </c>
    </row>
    <row r="175" spans="2:10" x14ac:dyDescent="0.2">
      <c r="C175" s="13">
        <v>2019</v>
      </c>
      <c r="D175" s="688">
        <v>3443</v>
      </c>
      <c r="E175" s="13">
        <v>49</v>
      </c>
      <c r="F175" s="688">
        <v>3394</v>
      </c>
      <c r="G175" s="688">
        <v>1786</v>
      </c>
      <c r="H175" s="688">
        <v>1608</v>
      </c>
    </row>
    <row r="176" spans="2:10" x14ac:dyDescent="0.2">
      <c r="C176" s="13">
        <v>2020</v>
      </c>
      <c r="D176" s="688">
        <v>2604</v>
      </c>
      <c r="E176" s="13">
        <v>51</v>
      </c>
      <c r="F176" s="688">
        <v>2553</v>
      </c>
      <c r="G176" s="688">
        <v>1344</v>
      </c>
      <c r="H176" s="688">
        <v>1209</v>
      </c>
    </row>
    <row r="177" spans="3:8" x14ac:dyDescent="0.2">
      <c r="C177" s="857" t="s">
        <v>573</v>
      </c>
      <c r="D177" s="857"/>
      <c r="E177" s="857"/>
      <c r="F177" s="857"/>
      <c r="G177" s="857"/>
      <c r="H177" s="857"/>
    </row>
  </sheetData>
  <mergeCells count="87">
    <mergeCell ref="C60:G60"/>
    <mergeCell ref="C86:S86"/>
    <mergeCell ref="M87:O87"/>
    <mergeCell ref="P87:R87"/>
    <mergeCell ref="S87:U87"/>
    <mergeCell ref="D87:F87"/>
    <mergeCell ref="G87:I87"/>
    <mergeCell ref="J87:L87"/>
    <mergeCell ref="S65:U65"/>
    <mergeCell ref="D65:F65"/>
    <mergeCell ref="G65:I65"/>
    <mergeCell ref="J65:L65"/>
    <mergeCell ref="C2:J2"/>
    <mergeCell ref="C3:J3"/>
    <mergeCell ref="C65:C66"/>
    <mergeCell ref="M65:O65"/>
    <mergeCell ref="P65:R65"/>
    <mergeCell ref="C9:F9"/>
    <mergeCell ref="G9:L9"/>
    <mergeCell ref="C10:C11"/>
    <mergeCell ref="D10:F10"/>
    <mergeCell ref="K10:K12"/>
    <mergeCell ref="L10:L12"/>
    <mergeCell ref="D11:F11"/>
    <mergeCell ref="G11:I11"/>
    <mergeCell ref="C64:N64"/>
    <mergeCell ref="C38:G38"/>
    <mergeCell ref="D39:G39"/>
    <mergeCell ref="AZ65:BB65"/>
    <mergeCell ref="AK65:AM65"/>
    <mergeCell ref="V65:X65"/>
    <mergeCell ref="Y65:AA65"/>
    <mergeCell ref="AB65:AD65"/>
    <mergeCell ref="AE65:AG65"/>
    <mergeCell ref="AH65:AJ65"/>
    <mergeCell ref="I39:N40"/>
    <mergeCell ref="AQ87:AS87"/>
    <mergeCell ref="AT87:AV87"/>
    <mergeCell ref="AW87:AY87"/>
    <mergeCell ref="V87:X87"/>
    <mergeCell ref="Y87:AA87"/>
    <mergeCell ref="AB87:AD87"/>
    <mergeCell ref="AE87:AG87"/>
    <mergeCell ref="AH87:AJ87"/>
    <mergeCell ref="AN65:AP65"/>
    <mergeCell ref="AQ65:AS65"/>
    <mergeCell ref="AT65:AV65"/>
    <mergeCell ref="AW65:AY65"/>
    <mergeCell ref="D167:H167"/>
    <mergeCell ref="C165:H166"/>
    <mergeCell ref="C177:H177"/>
    <mergeCell ref="AK87:AM87"/>
    <mergeCell ref="AN87:AP87"/>
    <mergeCell ref="C151:H151"/>
    <mergeCell ref="D100:G100"/>
    <mergeCell ref="H100:K100"/>
    <mergeCell ref="L100:O100"/>
    <mergeCell ref="C99:O99"/>
    <mergeCell ref="C124:O124"/>
    <mergeCell ref="D125:G125"/>
    <mergeCell ref="H125:K125"/>
    <mergeCell ref="L125:O125"/>
    <mergeCell ref="Q99:AC99"/>
    <mergeCell ref="R100:U100"/>
    <mergeCell ref="AE124:AQ124"/>
    <mergeCell ref="V100:Y100"/>
    <mergeCell ref="Z100:AC100"/>
    <mergeCell ref="Q124:AC124"/>
    <mergeCell ref="R125:U125"/>
    <mergeCell ref="V125:Y125"/>
    <mergeCell ref="Z125:AC125"/>
    <mergeCell ref="C4:J4"/>
    <mergeCell ref="AF125:AI125"/>
    <mergeCell ref="AJ125:AM125"/>
    <mergeCell ref="AN125:AQ125"/>
    <mergeCell ref="AS99:BE99"/>
    <mergeCell ref="AT100:AW100"/>
    <mergeCell ref="AX100:BA100"/>
    <mergeCell ref="BB100:BE100"/>
    <mergeCell ref="AS124:BE124"/>
    <mergeCell ref="AT125:AW125"/>
    <mergeCell ref="AX125:BA125"/>
    <mergeCell ref="BB125:BE125"/>
    <mergeCell ref="AE99:AQ99"/>
    <mergeCell ref="AF100:AI100"/>
    <mergeCell ref="AJ100:AM100"/>
    <mergeCell ref="AN100:AQ100"/>
  </mergeCells>
  <hyperlinks>
    <hyperlink ref="J61" r:id="rId1" xr:uid="{8CCEEEFF-E140-4818-92A3-C18B889CCDA0}"/>
  </hyperlinks>
  <pageMargins left="0.7" right="0.7" top="0.75" bottom="0.75" header="0.3" footer="0.3"/>
  <pageSetup orientation="portrait" horizontalDpi="4294967293"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2:P60"/>
  <sheetViews>
    <sheetView topLeftCell="C1" zoomScale="110" zoomScaleNormal="110" workbookViewId="0">
      <selection activeCell="F61" sqref="F61"/>
    </sheetView>
  </sheetViews>
  <sheetFormatPr defaultRowHeight="12.75" x14ac:dyDescent="0.2"/>
  <cols>
    <col min="1" max="3" width="9.33203125" style="268"/>
    <col min="4" max="4" width="26" style="268" customWidth="1"/>
    <col min="5" max="5" width="9.33203125" style="268"/>
    <col min="6" max="6" width="8" style="268" customWidth="1"/>
    <col min="7" max="7" width="12.1640625" style="268" customWidth="1"/>
    <col min="8" max="8" width="10.83203125" style="268" customWidth="1"/>
    <col min="9" max="13" width="12.83203125" style="268" customWidth="1"/>
    <col min="14" max="16" width="9.6640625" style="268" customWidth="1"/>
    <col min="17" max="16384" width="9.33203125" style="268"/>
  </cols>
  <sheetData>
    <row r="2" spans="4:16" s="268" customFormat="1" ht="18.75" customHeight="1" x14ac:dyDescent="0.2">
      <c r="D2" s="858" t="s">
        <v>14</v>
      </c>
      <c r="E2" s="858"/>
      <c r="F2" s="858"/>
      <c r="G2" s="858"/>
      <c r="H2" s="858"/>
      <c r="I2" s="858"/>
      <c r="J2" s="858"/>
    </row>
    <row r="3" spans="4:16" s="268" customFormat="1" ht="46.5" customHeight="1" x14ac:dyDescent="0.2">
      <c r="D3" s="859" t="s">
        <v>279</v>
      </c>
      <c r="E3" s="859"/>
      <c r="F3" s="859"/>
      <c r="G3" s="859"/>
      <c r="H3" s="859"/>
      <c r="I3" s="859"/>
      <c r="J3" s="859"/>
    </row>
    <row r="4" spans="4:16" s="268" customFormat="1" ht="18" customHeight="1" x14ac:dyDescent="0.2"/>
    <row r="6" spans="4:16" s="268" customFormat="1" ht="33.950000000000003" customHeight="1" x14ac:dyDescent="0.2">
      <c r="D6" s="860" t="s">
        <v>94</v>
      </c>
      <c r="E6" s="860"/>
      <c r="F6" s="860"/>
      <c r="G6" s="860"/>
    </row>
    <row r="7" spans="4:16" s="268" customFormat="1" x14ac:dyDescent="0.2">
      <c r="D7" s="861"/>
      <c r="E7" s="862" t="s">
        <v>669</v>
      </c>
      <c r="F7" s="862"/>
      <c r="G7" s="862"/>
      <c r="J7" s="411"/>
      <c r="K7" s="411"/>
      <c r="L7" s="411"/>
      <c r="M7" s="411"/>
      <c r="N7" s="411"/>
      <c r="O7" s="411"/>
      <c r="P7" s="411"/>
    </row>
    <row r="8" spans="4:16" s="268" customFormat="1" ht="30.75" customHeight="1" x14ac:dyDescent="0.2">
      <c r="D8" s="863"/>
      <c r="E8" s="861" t="s">
        <v>95</v>
      </c>
      <c r="F8" s="863" t="s">
        <v>96</v>
      </c>
      <c r="G8" s="863" t="s">
        <v>97</v>
      </c>
      <c r="L8" s="802"/>
      <c r="M8" s="802"/>
      <c r="N8" s="802"/>
      <c r="O8" s="802"/>
    </row>
    <row r="9" spans="4:16" s="268" customFormat="1" x14ac:dyDescent="0.2">
      <c r="D9" s="864">
        <v>2000</v>
      </c>
      <c r="E9" s="864">
        <v>89</v>
      </c>
      <c r="F9" s="864"/>
      <c r="G9" s="864"/>
      <c r="L9" s="865"/>
      <c r="M9" s="866"/>
      <c r="N9" s="866"/>
      <c r="O9" s="866"/>
    </row>
    <row r="10" spans="4:16" s="268" customFormat="1" x14ac:dyDescent="0.2">
      <c r="D10" s="864">
        <v>2001</v>
      </c>
      <c r="E10" s="864">
        <v>71</v>
      </c>
      <c r="F10" s="864"/>
      <c r="G10" s="864"/>
      <c r="L10" s="865"/>
      <c r="M10" s="866"/>
      <c r="N10" s="866"/>
      <c r="O10" s="866"/>
    </row>
    <row r="11" spans="4:16" s="268" customFormat="1" x14ac:dyDescent="0.2">
      <c r="D11" s="864">
        <v>2002</v>
      </c>
      <c r="E11" s="864">
        <v>94</v>
      </c>
      <c r="F11" s="864"/>
      <c r="G11" s="864"/>
      <c r="L11" s="865"/>
      <c r="M11" s="866"/>
      <c r="N11" s="866"/>
      <c r="O11" s="866"/>
    </row>
    <row r="12" spans="4:16" s="268" customFormat="1" x14ac:dyDescent="0.2">
      <c r="D12" s="864">
        <v>2003</v>
      </c>
      <c r="E12" s="864">
        <v>102</v>
      </c>
      <c r="F12" s="864"/>
      <c r="G12" s="864"/>
      <c r="J12" s="867"/>
      <c r="L12" s="865"/>
      <c r="M12" s="866"/>
      <c r="N12" s="866"/>
      <c r="O12" s="866"/>
    </row>
    <row r="13" spans="4:16" s="268" customFormat="1" x14ac:dyDescent="0.2">
      <c r="D13" s="864">
        <v>2004</v>
      </c>
      <c r="E13" s="864">
        <v>95</v>
      </c>
      <c r="F13" s="864"/>
      <c r="G13" s="864"/>
      <c r="J13" s="867"/>
      <c r="L13" s="865"/>
      <c r="M13" s="866"/>
      <c r="N13" s="866"/>
      <c r="O13" s="866"/>
    </row>
    <row r="14" spans="4:16" s="268" customFormat="1" x14ac:dyDescent="0.2">
      <c r="D14" s="864">
        <v>2005</v>
      </c>
      <c r="E14" s="864">
        <v>101</v>
      </c>
      <c r="F14" s="864">
        <v>20.5</v>
      </c>
      <c r="G14" s="864">
        <v>1.6</v>
      </c>
      <c r="I14" s="866"/>
      <c r="J14" s="866"/>
      <c r="L14" s="865"/>
      <c r="M14" s="866"/>
      <c r="N14" s="866"/>
      <c r="O14" s="866"/>
    </row>
    <row r="15" spans="4:16" s="268" customFormat="1" x14ac:dyDescent="0.2">
      <c r="D15" s="864">
        <v>2006</v>
      </c>
      <c r="E15" s="864">
        <v>116</v>
      </c>
      <c r="F15" s="864">
        <v>23.5</v>
      </c>
      <c r="G15" s="864">
        <v>1.2</v>
      </c>
      <c r="L15" s="865"/>
      <c r="M15" s="866"/>
      <c r="N15" s="866"/>
      <c r="O15" s="866"/>
    </row>
    <row r="16" spans="4:16" s="268" customFormat="1" x14ac:dyDescent="0.2">
      <c r="D16" s="864">
        <v>2007</v>
      </c>
      <c r="E16" s="864">
        <v>123</v>
      </c>
      <c r="F16" s="864">
        <v>25</v>
      </c>
      <c r="G16" s="864">
        <v>1.4</v>
      </c>
      <c r="L16" s="865"/>
      <c r="M16" s="866"/>
      <c r="N16" s="866"/>
      <c r="O16" s="866"/>
    </row>
    <row r="17" spans="4:16" s="268" customFormat="1" x14ac:dyDescent="0.2">
      <c r="D17" s="864">
        <v>2008</v>
      </c>
      <c r="E17" s="864">
        <v>98</v>
      </c>
      <c r="F17" s="864">
        <v>22.1</v>
      </c>
      <c r="G17" s="864">
        <v>2.1</v>
      </c>
      <c r="L17" s="865"/>
      <c r="M17" s="866"/>
      <c r="N17" s="866"/>
      <c r="O17" s="866"/>
    </row>
    <row r="18" spans="4:16" s="268" customFormat="1" x14ac:dyDescent="0.2">
      <c r="D18" s="864">
        <v>2009</v>
      </c>
      <c r="E18" s="864">
        <v>156</v>
      </c>
      <c r="F18" s="864">
        <v>19.899999999999999</v>
      </c>
      <c r="G18" s="864">
        <v>2.5</v>
      </c>
      <c r="L18" s="865"/>
      <c r="M18" s="866"/>
      <c r="N18" s="866"/>
      <c r="O18" s="866"/>
    </row>
    <row r="19" spans="4:16" s="268" customFormat="1" x14ac:dyDescent="0.2">
      <c r="D19" s="864">
        <v>2010</v>
      </c>
      <c r="E19" s="864">
        <v>201</v>
      </c>
      <c r="F19" s="864">
        <v>31.7</v>
      </c>
      <c r="G19" s="864">
        <v>2.9</v>
      </c>
      <c r="K19" s="868"/>
      <c r="L19" s="868"/>
      <c r="M19" s="868"/>
      <c r="N19" s="868"/>
      <c r="O19" s="868"/>
      <c r="P19" s="868"/>
    </row>
    <row r="20" spans="4:16" s="268" customFormat="1" x14ac:dyDescent="0.2">
      <c r="D20" s="864">
        <v>2011</v>
      </c>
      <c r="E20" s="864">
        <v>133</v>
      </c>
      <c r="F20" s="864">
        <v>40.799999999999997</v>
      </c>
      <c r="G20" s="864">
        <v>2.8</v>
      </c>
    </row>
    <row r="21" spans="4:16" s="268" customFormat="1" x14ac:dyDescent="0.2">
      <c r="D21" s="864">
        <v>2012</v>
      </c>
      <c r="E21" s="864">
        <v>140</v>
      </c>
      <c r="F21" s="864">
        <v>28.4</v>
      </c>
      <c r="G21" s="864">
        <v>2</v>
      </c>
    </row>
    <row r="22" spans="4:16" s="268" customFormat="1" x14ac:dyDescent="0.2">
      <c r="D22" s="864">
        <v>2013</v>
      </c>
      <c r="E22" s="864"/>
      <c r="F22" s="864"/>
      <c r="G22" s="864"/>
    </row>
    <row r="23" spans="4:16" s="268" customFormat="1" x14ac:dyDescent="0.2">
      <c r="D23" s="864">
        <v>2014</v>
      </c>
      <c r="E23" s="864"/>
      <c r="F23" s="864"/>
      <c r="G23" s="864"/>
    </row>
    <row r="24" spans="4:16" s="268" customFormat="1" x14ac:dyDescent="0.2">
      <c r="D24" s="864">
        <v>2015</v>
      </c>
      <c r="E24" s="864"/>
      <c r="F24" s="864"/>
      <c r="G24" s="864"/>
    </row>
    <row r="25" spans="4:16" s="268" customFormat="1" x14ac:dyDescent="0.2">
      <c r="D25" s="864">
        <v>2016</v>
      </c>
      <c r="E25" s="864"/>
      <c r="F25" s="864"/>
      <c r="G25" s="864"/>
    </row>
    <row r="26" spans="4:16" s="268" customFormat="1" x14ac:dyDescent="0.2">
      <c r="D26" s="864">
        <v>2017</v>
      </c>
      <c r="E26" s="864"/>
      <c r="F26" s="864"/>
      <c r="G26" s="864"/>
    </row>
    <row r="27" spans="4:16" s="268" customFormat="1" ht="12.75" customHeight="1" x14ac:dyDescent="0.2">
      <c r="D27" s="864">
        <v>2018</v>
      </c>
      <c r="E27" s="864"/>
      <c r="F27" s="864"/>
      <c r="G27" s="864"/>
    </row>
    <row r="28" spans="4:16" s="268" customFormat="1" x14ac:dyDescent="0.2">
      <c r="D28" s="869"/>
      <c r="E28" s="869"/>
      <c r="F28" s="869"/>
      <c r="G28" s="869"/>
    </row>
    <row r="29" spans="4:16" s="268" customFormat="1" x14ac:dyDescent="0.2">
      <c r="D29" s="869"/>
      <c r="E29" s="869"/>
      <c r="F29" s="869"/>
      <c r="G29" s="869"/>
    </row>
    <row r="30" spans="4:16" s="268" customFormat="1" x14ac:dyDescent="0.2">
      <c r="D30" s="870" t="s">
        <v>98</v>
      </c>
      <c r="E30" s="870"/>
      <c r="F30" s="870"/>
      <c r="G30" s="870"/>
    </row>
    <row r="33" spans="4:9" s="268" customFormat="1" ht="30" customHeight="1" x14ac:dyDescent="0.2">
      <c r="D33" s="578" t="s">
        <v>1026</v>
      </c>
      <c r="E33" s="579"/>
      <c r="F33" s="579"/>
      <c r="G33" s="579"/>
      <c r="H33" s="580"/>
      <c r="I33" s="565"/>
    </row>
    <row r="34" spans="4:9" s="268" customFormat="1" x14ac:dyDescent="0.2">
      <c r="D34" s="43" t="s">
        <v>54</v>
      </c>
      <c r="E34" s="43" t="s">
        <v>90</v>
      </c>
      <c r="F34" s="43" t="s">
        <v>91</v>
      </c>
      <c r="G34" s="582" t="s">
        <v>2</v>
      </c>
      <c r="H34" s="582" t="s">
        <v>831</v>
      </c>
    </row>
    <row r="35" spans="4:9" s="268" customFormat="1" x14ac:dyDescent="0.2">
      <c r="D35" s="43">
        <v>2010</v>
      </c>
      <c r="E35" s="12">
        <v>141</v>
      </c>
      <c r="F35" s="12">
        <v>60</v>
      </c>
      <c r="G35" s="13">
        <v>201</v>
      </c>
      <c r="H35" s="871">
        <v>235</v>
      </c>
    </row>
    <row r="36" spans="4:9" s="268" customFormat="1" x14ac:dyDescent="0.2">
      <c r="D36" s="43">
        <v>2011</v>
      </c>
      <c r="E36" s="12">
        <v>95</v>
      </c>
      <c r="F36" s="12">
        <v>37</v>
      </c>
      <c r="G36" s="13">
        <v>132</v>
      </c>
      <c r="H36" s="871">
        <v>256.8</v>
      </c>
    </row>
    <row r="37" spans="4:9" s="268" customFormat="1" x14ac:dyDescent="0.2">
      <c r="D37" s="43">
        <v>2012</v>
      </c>
      <c r="E37" s="12">
        <v>99</v>
      </c>
      <c r="F37" s="12">
        <v>36</v>
      </c>
      <c r="G37" s="13">
        <v>135</v>
      </c>
      <c r="H37" s="871">
        <v>277.8</v>
      </c>
    </row>
    <row r="38" spans="4:9" s="268" customFormat="1" x14ac:dyDescent="0.2">
      <c r="D38" s="43">
        <v>2013</v>
      </c>
      <c r="E38" s="12">
        <v>105</v>
      </c>
      <c r="F38" s="12">
        <v>36</v>
      </c>
      <c r="G38" s="13">
        <v>141</v>
      </c>
      <c r="H38" s="871">
        <v>288.89999999999998</v>
      </c>
    </row>
    <row r="39" spans="4:9" s="268" customFormat="1" x14ac:dyDescent="0.2">
      <c r="D39" s="43">
        <v>2014</v>
      </c>
      <c r="E39" s="12">
        <v>107</v>
      </c>
      <c r="F39" s="12">
        <v>51</v>
      </c>
      <c r="G39" s="13">
        <v>158</v>
      </c>
      <c r="H39" s="871">
        <v>209.8</v>
      </c>
    </row>
    <row r="40" spans="4:9" s="268" customFormat="1" x14ac:dyDescent="0.2">
      <c r="D40" s="43">
        <v>2015</v>
      </c>
      <c r="E40" s="12">
        <v>101</v>
      </c>
      <c r="F40" s="12">
        <v>49</v>
      </c>
      <c r="G40" s="13">
        <v>150</v>
      </c>
      <c r="H40" s="871">
        <v>206.1</v>
      </c>
    </row>
    <row r="41" spans="4:9" s="268" customFormat="1" x14ac:dyDescent="0.2">
      <c r="D41" s="43">
        <v>2016</v>
      </c>
      <c r="E41" s="12">
        <v>80</v>
      </c>
      <c r="F41" s="12">
        <v>36</v>
      </c>
      <c r="G41" s="13">
        <v>116</v>
      </c>
      <c r="H41" s="871">
        <v>222.2</v>
      </c>
    </row>
    <row r="42" spans="4:9" s="268" customFormat="1" x14ac:dyDescent="0.2">
      <c r="D42" s="43">
        <v>2017</v>
      </c>
      <c r="E42" s="12">
        <v>99</v>
      </c>
      <c r="F42" s="12">
        <v>37</v>
      </c>
      <c r="G42" s="13">
        <v>136</v>
      </c>
      <c r="H42" s="871">
        <v>267.60000000000002</v>
      </c>
    </row>
    <row r="43" spans="4:9" s="268" customFormat="1" x14ac:dyDescent="0.2">
      <c r="D43" s="872">
        <v>2018</v>
      </c>
      <c r="E43" s="349">
        <v>132</v>
      </c>
      <c r="F43" s="349">
        <v>47</v>
      </c>
      <c r="G43" s="873">
        <v>179</v>
      </c>
      <c r="H43" s="871">
        <v>280.89999999999998</v>
      </c>
    </row>
    <row r="44" spans="4:9" s="268" customFormat="1" x14ac:dyDescent="0.2">
      <c r="D44" s="43">
        <v>2019</v>
      </c>
      <c r="E44" s="13">
        <v>99</v>
      </c>
      <c r="F44" s="13">
        <v>40</v>
      </c>
      <c r="G44" s="582">
        <v>139</v>
      </c>
      <c r="H44" s="871">
        <v>247.5</v>
      </c>
    </row>
    <row r="45" spans="4:9" s="268" customFormat="1" x14ac:dyDescent="0.2">
      <c r="D45" s="43">
        <v>2020</v>
      </c>
      <c r="E45" s="13">
        <v>77</v>
      </c>
      <c r="F45" s="13">
        <v>33</v>
      </c>
      <c r="G45" s="582">
        <v>110</v>
      </c>
      <c r="H45" s="871">
        <v>233.3</v>
      </c>
    </row>
    <row r="46" spans="4:9" s="268" customFormat="1" x14ac:dyDescent="0.2">
      <c r="D46" s="43">
        <v>2021</v>
      </c>
      <c r="E46" s="13">
        <v>71</v>
      </c>
      <c r="F46" s="13">
        <v>22</v>
      </c>
      <c r="G46" s="582">
        <v>93</v>
      </c>
      <c r="H46" s="871">
        <v>322.7</v>
      </c>
    </row>
    <row r="47" spans="4:9" s="268" customFormat="1" x14ac:dyDescent="0.2">
      <c r="D47" s="43">
        <v>2022</v>
      </c>
      <c r="E47" s="13">
        <v>94</v>
      </c>
      <c r="F47" s="13">
        <v>33</v>
      </c>
      <c r="G47" s="582">
        <v>127</v>
      </c>
      <c r="H47" s="582">
        <v>284.8</v>
      </c>
    </row>
    <row r="48" spans="4:9" s="268" customFormat="1" x14ac:dyDescent="0.2">
      <c r="D48" s="43">
        <v>2023</v>
      </c>
      <c r="E48" s="13">
        <v>89</v>
      </c>
      <c r="F48" s="13">
        <v>42</v>
      </c>
      <c r="G48" s="582">
        <v>131</v>
      </c>
      <c r="H48" s="582">
        <v>211.9</v>
      </c>
    </row>
    <row r="49" spans="4:13" s="268" customFormat="1" x14ac:dyDescent="0.2">
      <c r="D49" s="834" t="s">
        <v>819</v>
      </c>
    </row>
    <row r="50" spans="4:13" s="268" customFormat="1" x14ac:dyDescent="0.2">
      <c r="D50" s="679" t="s">
        <v>746</v>
      </c>
      <c r="E50" s="692"/>
      <c r="F50" s="835" t="s">
        <v>820</v>
      </c>
      <c r="G50" s="692"/>
      <c r="H50" s="692"/>
    </row>
    <row r="51" spans="4:13" s="268" customFormat="1" x14ac:dyDescent="0.2">
      <c r="D51" s="679" t="s">
        <v>832</v>
      </c>
      <c r="E51" s="692"/>
      <c r="F51" s="692"/>
      <c r="G51" s="692"/>
      <c r="H51" s="692"/>
    </row>
    <row r="52" spans="4:13" s="268" customFormat="1" x14ac:dyDescent="0.2">
      <c r="D52" s="837"/>
      <c r="E52" s="692"/>
      <c r="F52" s="692"/>
      <c r="G52" s="692"/>
      <c r="H52" s="692"/>
    </row>
    <row r="53" spans="4:13" s="268" customFormat="1" x14ac:dyDescent="0.2">
      <c r="E53" s="679"/>
    </row>
    <row r="54" spans="4:13" s="268" customFormat="1" x14ac:dyDescent="0.2">
      <c r="D54" s="412" t="s">
        <v>1027</v>
      </c>
      <c r="E54" s="412"/>
      <c r="F54" s="412"/>
      <c r="G54" s="412"/>
      <c r="H54" s="412"/>
      <c r="I54" s="412"/>
      <c r="J54" s="412"/>
      <c r="K54" s="412"/>
      <c r="L54" s="412"/>
      <c r="M54" s="412"/>
    </row>
    <row r="55" spans="4:13" s="268" customFormat="1" x14ac:dyDescent="0.2">
      <c r="D55" s="874" t="s">
        <v>2</v>
      </c>
      <c r="E55" s="875">
        <v>2015</v>
      </c>
      <c r="F55" s="875">
        <v>2016</v>
      </c>
      <c r="G55" s="875">
        <v>2017</v>
      </c>
      <c r="H55" s="875">
        <v>2018</v>
      </c>
      <c r="I55" s="876">
        <v>2019</v>
      </c>
      <c r="J55" s="876">
        <v>2020</v>
      </c>
      <c r="K55" s="876">
        <v>2021</v>
      </c>
      <c r="L55" s="876">
        <v>2022</v>
      </c>
      <c r="M55" s="876">
        <v>2023</v>
      </c>
    </row>
    <row r="56" spans="4:13" s="268" customFormat="1" ht="25.5" customHeight="1" x14ac:dyDescent="0.2">
      <c r="D56" s="604" t="s">
        <v>578</v>
      </c>
      <c r="E56" s="604">
        <v>150</v>
      </c>
      <c r="F56" s="604">
        <v>116</v>
      </c>
      <c r="G56" s="604">
        <v>136</v>
      </c>
      <c r="H56" s="877">
        <v>179</v>
      </c>
      <c r="I56" s="604">
        <v>139</v>
      </c>
      <c r="J56" s="604">
        <v>110</v>
      </c>
      <c r="K56" s="604">
        <v>93</v>
      </c>
      <c r="L56" s="604">
        <v>127</v>
      </c>
      <c r="M56" s="604">
        <v>131</v>
      </c>
    </row>
    <row r="57" spans="4:13" s="268" customFormat="1" ht="25.5" customHeight="1" x14ac:dyDescent="0.2">
      <c r="D57" s="604" t="s">
        <v>579</v>
      </c>
      <c r="E57" s="614">
        <v>567291</v>
      </c>
      <c r="F57" s="614">
        <v>575700</v>
      </c>
      <c r="G57" s="614">
        <v>583400</v>
      </c>
      <c r="H57" s="878">
        <v>590100</v>
      </c>
      <c r="I57" s="614">
        <v>598000</v>
      </c>
      <c r="J57" s="614">
        <v>608900</v>
      </c>
      <c r="K57" s="614">
        <v>616500</v>
      </c>
      <c r="L57" s="614">
        <v>624900</v>
      </c>
      <c r="M57" s="614">
        <v>633400</v>
      </c>
    </row>
    <row r="58" spans="4:13" s="268" customFormat="1" ht="25.5" customHeight="1" x14ac:dyDescent="0.2">
      <c r="D58" s="604" t="s">
        <v>580</v>
      </c>
      <c r="E58" s="879">
        <f>(E56/E57)*100000</f>
        <v>26.44145597233166</v>
      </c>
      <c r="F58" s="879">
        <f t="shared" ref="F58:H58" si="0">(F56/F57)*100000</f>
        <v>20.149383359388569</v>
      </c>
      <c r="G58" s="879">
        <f t="shared" si="0"/>
        <v>23.311621528968118</v>
      </c>
      <c r="H58" s="880">
        <f t="shared" si="0"/>
        <v>30.333841721742075</v>
      </c>
      <c r="I58" s="605">
        <v>23.2</v>
      </c>
      <c r="J58" s="605">
        <v>18.100000000000001</v>
      </c>
      <c r="K58" s="605">
        <v>15.1</v>
      </c>
      <c r="L58" s="605">
        <v>20.3</v>
      </c>
      <c r="M58" s="605">
        <v>20.6</v>
      </c>
    </row>
    <row r="59" spans="4:13" s="268" customFormat="1" x14ac:dyDescent="0.2">
      <c r="D59" s="881" t="s">
        <v>833</v>
      </c>
      <c r="E59" s="881"/>
      <c r="F59" s="881"/>
      <c r="G59" s="881"/>
      <c r="H59" s="881"/>
      <c r="I59" s="881"/>
      <c r="J59" s="881"/>
      <c r="K59" s="881"/>
    </row>
    <row r="60" spans="4:13" s="268" customFormat="1" ht="13.5" x14ac:dyDescent="0.25">
      <c r="E60" s="9"/>
      <c r="F60" s="882"/>
      <c r="G60" s="882"/>
      <c r="H60" s="882"/>
      <c r="I60" s="882"/>
      <c r="J60" s="882"/>
    </row>
  </sheetData>
  <mergeCells count="9">
    <mergeCell ref="D2:J2"/>
    <mergeCell ref="D3:J3"/>
    <mergeCell ref="D59:K59"/>
    <mergeCell ref="D6:G6"/>
    <mergeCell ref="E7:G7"/>
    <mergeCell ref="J7:P7"/>
    <mergeCell ref="K19:P19"/>
    <mergeCell ref="D33:H33"/>
    <mergeCell ref="D54:M5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53"/>
  <sheetViews>
    <sheetView zoomScaleNormal="100" workbookViewId="0">
      <selection activeCell="J9" sqref="J9"/>
    </sheetView>
  </sheetViews>
  <sheetFormatPr defaultRowHeight="12.75" x14ac:dyDescent="0.2"/>
  <cols>
    <col min="1" max="1" width="9.33203125" style="268"/>
    <col min="2" max="2" width="21.83203125" style="268" customWidth="1"/>
    <col min="3" max="3" width="20.6640625" style="268" customWidth="1"/>
    <col min="4" max="4" width="12.5" style="268" customWidth="1"/>
    <col min="5" max="5" width="16.5" style="268" customWidth="1"/>
    <col min="6" max="16" width="9.6640625" style="268" customWidth="1"/>
    <col min="17" max="17" width="6.1640625" style="268" customWidth="1"/>
    <col min="18" max="18" width="9" style="268" customWidth="1"/>
    <col min="19" max="19" width="17.33203125" style="268" customWidth="1"/>
    <col min="20" max="20" width="25.1640625" style="268" customWidth="1"/>
    <col min="21" max="16384" width="9.33203125" style="268"/>
  </cols>
  <sheetData>
    <row r="2" spans="2:15" ht="21.75" customHeight="1" x14ac:dyDescent="0.2">
      <c r="B2" s="674" t="s">
        <v>15</v>
      </c>
      <c r="C2" s="674"/>
      <c r="D2" s="674"/>
      <c r="E2" s="674"/>
      <c r="F2" s="674"/>
      <c r="G2" s="674"/>
      <c r="H2" s="674"/>
    </row>
    <row r="3" spans="2:15" ht="33" customHeight="1" x14ac:dyDescent="0.25">
      <c r="B3" s="413" t="s">
        <v>280</v>
      </c>
      <c r="C3" s="413"/>
      <c r="D3" s="413"/>
      <c r="E3" s="413"/>
      <c r="F3" s="413"/>
      <c r="G3" s="413"/>
      <c r="H3" s="413"/>
    </row>
    <row r="5" spans="2:15" x14ac:dyDescent="0.2">
      <c r="B5" s="884" t="s">
        <v>101</v>
      </c>
      <c r="C5" s="885"/>
      <c r="D5" s="885"/>
      <c r="E5" s="885"/>
      <c r="F5" s="885"/>
      <c r="G5" s="885"/>
      <c r="H5" s="885"/>
      <c r="I5" s="885"/>
      <c r="J5" s="885"/>
      <c r="K5" s="885"/>
      <c r="L5" s="885"/>
      <c r="M5" s="885"/>
      <c r="N5" s="885"/>
      <c r="O5" s="886"/>
    </row>
    <row r="6" spans="2:15" ht="17.25" customHeight="1" x14ac:dyDescent="0.2">
      <c r="B6" s="887"/>
      <c r="C6" s="904">
        <v>2000</v>
      </c>
      <c r="D6" s="904">
        <v>2001</v>
      </c>
      <c r="E6" s="904">
        <v>2002</v>
      </c>
      <c r="F6" s="904">
        <v>2003</v>
      </c>
      <c r="G6" s="904">
        <v>2004</v>
      </c>
      <c r="H6" s="904">
        <v>2005</v>
      </c>
      <c r="I6" s="904">
        <v>2006</v>
      </c>
      <c r="J6" s="904">
        <v>2007</v>
      </c>
      <c r="K6" s="904">
        <v>2008</v>
      </c>
      <c r="L6" s="904">
        <v>2009</v>
      </c>
      <c r="M6" s="904">
        <v>2010</v>
      </c>
      <c r="N6" s="904">
        <v>2011</v>
      </c>
      <c r="O6" s="905">
        <v>2012</v>
      </c>
    </row>
    <row r="7" spans="2:15" ht="14.25" customHeight="1" x14ac:dyDescent="0.2">
      <c r="B7" s="888" t="s">
        <v>102</v>
      </c>
      <c r="C7" s="906">
        <v>9936</v>
      </c>
      <c r="D7" s="906">
        <v>15652</v>
      </c>
      <c r="E7" s="906">
        <v>12730</v>
      </c>
      <c r="F7" s="906">
        <v>14139</v>
      </c>
      <c r="G7" s="906">
        <v>8770</v>
      </c>
      <c r="H7" s="906">
        <v>8517</v>
      </c>
      <c r="I7" s="906">
        <v>3507</v>
      </c>
      <c r="J7" s="906">
        <v>1809</v>
      </c>
      <c r="K7" s="906">
        <v>2134</v>
      </c>
      <c r="L7" s="906">
        <v>1498</v>
      </c>
      <c r="M7" s="906">
        <v>544</v>
      </c>
      <c r="N7" s="906">
        <v>806</v>
      </c>
      <c r="O7" s="907">
        <v>691</v>
      </c>
    </row>
    <row r="9" spans="2:15" ht="52.5" customHeight="1" x14ac:dyDescent="0.2">
      <c r="B9" s="889"/>
      <c r="C9" s="735" t="s">
        <v>99</v>
      </c>
      <c r="D9" s="883" t="s">
        <v>839</v>
      </c>
      <c r="E9" s="735" t="s">
        <v>100</v>
      </c>
    </row>
    <row r="10" spans="2:15" x14ac:dyDescent="0.2">
      <c r="B10" s="890">
        <v>2000</v>
      </c>
      <c r="C10" s="615">
        <v>7230</v>
      </c>
      <c r="D10" s="609">
        <v>144.6</v>
      </c>
      <c r="E10" s="891"/>
    </row>
    <row r="11" spans="2:15" ht="15.75" customHeight="1" x14ac:dyDescent="0.2">
      <c r="B11" s="890">
        <v>2001</v>
      </c>
      <c r="C11" s="615">
        <v>12197</v>
      </c>
      <c r="D11" s="609">
        <v>243.9</v>
      </c>
      <c r="E11" s="891"/>
    </row>
    <row r="12" spans="2:15" x14ac:dyDescent="0.2">
      <c r="B12" s="890">
        <v>2002</v>
      </c>
      <c r="C12" s="615">
        <v>9342</v>
      </c>
      <c r="D12" s="609">
        <v>186.8</v>
      </c>
      <c r="E12" s="891"/>
    </row>
    <row r="13" spans="2:15" ht="12" customHeight="1" x14ac:dyDescent="0.2">
      <c r="B13" s="890">
        <v>2003</v>
      </c>
      <c r="C13" s="615">
        <v>10713</v>
      </c>
      <c r="D13" s="609">
        <v>214.3</v>
      </c>
      <c r="E13" s="891"/>
    </row>
    <row r="14" spans="2:15" x14ac:dyDescent="0.2">
      <c r="B14" s="890">
        <v>2004</v>
      </c>
      <c r="C14" s="615">
        <v>8488</v>
      </c>
      <c r="D14" s="609">
        <v>169.8</v>
      </c>
      <c r="E14" s="891"/>
      <c r="G14" s="247"/>
    </row>
    <row r="15" spans="2:15" x14ac:dyDescent="0.2">
      <c r="B15" s="890">
        <v>2005</v>
      </c>
      <c r="C15" s="615">
        <v>8846</v>
      </c>
      <c r="D15" s="609">
        <v>176.9</v>
      </c>
      <c r="E15" s="608">
        <v>0.4</v>
      </c>
    </row>
    <row r="16" spans="2:15" x14ac:dyDescent="0.2">
      <c r="B16" s="890">
        <v>2006</v>
      </c>
      <c r="C16" s="615">
        <v>3859</v>
      </c>
      <c r="D16" s="609">
        <v>77.2</v>
      </c>
      <c r="E16" s="608">
        <v>0</v>
      </c>
    </row>
    <row r="17" spans="2:8" x14ac:dyDescent="0.2">
      <c r="B17" s="890">
        <v>2007</v>
      </c>
      <c r="C17" s="615">
        <v>1138</v>
      </c>
      <c r="D17" s="609">
        <v>22.7</v>
      </c>
      <c r="E17" s="608">
        <v>0</v>
      </c>
    </row>
    <row r="18" spans="2:8" x14ac:dyDescent="0.2">
      <c r="B18" s="890">
        <v>2008</v>
      </c>
      <c r="C18" s="615">
        <v>1487</v>
      </c>
      <c r="D18" s="609">
        <v>29.7</v>
      </c>
      <c r="E18" s="608">
        <v>0</v>
      </c>
    </row>
    <row r="19" spans="2:8" x14ac:dyDescent="0.2">
      <c r="B19" s="890">
        <v>2009</v>
      </c>
      <c r="C19" s="615">
        <v>1371</v>
      </c>
      <c r="D19" s="609">
        <v>24</v>
      </c>
      <c r="E19" s="608">
        <v>0</v>
      </c>
    </row>
    <row r="20" spans="2:8" x14ac:dyDescent="0.2">
      <c r="B20" s="890">
        <v>2010</v>
      </c>
      <c r="C20" s="618">
        <v>791</v>
      </c>
      <c r="D20" s="609">
        <v>13.7</v>
      </c>
      <c r="E20" s="608">
        <v>0</v>
      </c>
    </row>
    <row r="21" spans="2:8" x14ac:dyDescent="0.2">
      <c r="B21" s="890">
        <v>2011</v>
      </c>
      <c r="C21" s="618">
        <v>795</v>
      </c>
      <c r="D21" s="609">
        <v>9.6</v>
      </c>
      <c r="E21" s="608">
        <v>0</v>
      </c>
    </row>
    <row r="22" spans="2:8" x14ac:dyDescent="0.2">
      <c r="B22" s="890">
        <v>2012</v>
      </c>
      <c r="C22" s="618">
        <v>569</v>
      </c>
      <c r="D22" s="609">
        <v>6.8</v>
      </c>
      <c r="E22" s="608">
        <v>0</v>
      </c>
    </row>
    <row r="23" spans="2:8" x14ac:dyDescent="0.2">
      <c r="B23" s="870" t="s">
        <v>98</v>
      </c>
      <c r="C23" s="870"/>
      <c r="D23" s="870"/>
      <c r="E23" s="870"/>
    </row>
    <row r="25" spans="2:8" ht="13.5" customHeight="1" x14ac:dyDescent="0.2">
      <c r="B25" s="860" t="s">
        <v>1028</v>
      </c>
      <c r="C25" s="860"/>
      <c r="D25" s="860"/>
      <c r="E25" s="860"/>
      <c r="F25" s="860"/>
      <c r="G25" s="860"/>
      <c r="H25" s="860"/>
    </row>
    <row r="26" spans="2:8" ht="15.75" customHeight="1" x14ac:dyDescent="0.2">
      <c r="B26" s="892" t="s">
        <v>54</v>
      </c>
      <c r="C26" s="893" t="s">
        <v>103</v>
      </c>
      <c r="D26" s="894"/>
      <c r="E26" s="895"/>
      <c r="F26" s="893" t="s">
        <v>104</v>
      </c>
      <c r="G26" s="894"/>
      <c r="H26" s="895"/>
    </row>
    <row r="27" spans="2:8" x14ac:dyDescent="0.2">
      <c r="B27" s="896"/>
      <c r="C27" s="892" t="s">
        <v>90</v>
      </c>
      <c r="D27" s="892" t="s">
        <v>91</v>
      </c>
      <c r="E27" s="892" t="s">
        <v>2</v>
      </c>
      <c r="F27" s="892" t="s">
        <v>90</v>
      </c>
      <c r="G27" s="892" t="s">
        <v>91</v>
      </c>
      <c r="H27" s="892" t="s">
        <v>2</v>
      </c>
    </row>
    <row r="28" spans="2:8" x14ac:dyDescent="0.2">
      <c r="B28" s="897">
        <v>2013</v>
      </c>
      <c r="C28" s="589">
        <v>6</v>
      </c>
      <c r="D28" s="589">
        <v>3</v>
      </c>
      <c r="E28" s="589">
        <v>9</v>
      </c>
      <c r="F28" s="589">
        <v>6</v>
      </c>
      <c r="G28" s="589">
        <v>3</v>
      </c>
      <c r="H28" s="589">
        <v>9</v>
      </c>
    </row>
    <row r="29" spans="2:8" x14ac:dyDescent="0.2">
      <c r="B29" s="897">
        <v>2014</v>
      </c>
      <c r="C29" s="589">
        <v>6</v>
      </c>
      <c r="D29" s="589">
        <v>1</v>
      </c>
      <c r="E29" s="589">
        <v>7</v>
      </c>
      <c r="F29" s="589">
        <v>4</v>
      </c>
      <c r="G29" s="589">
        <v>1</v>
      </c>
      <c r="H29" s="589">
        <v>5</v>
      </c>
    </row>
    <row r="30" spans="2:8" x14ac:dyDescent="0.2">
      <c r="B30" s="897">
        <v>2015</v>
      </c>
      <c r="C30" s="589">
        <v>7</v>
      </c>
      <c r="D30" s="589">
        <v>1</v>
      </c>
      <c r="E30" s="589">
        <v>8</v>
      </c>
      <c r="F30" s="589">
        <v>3</v>
      </c>
      <c r="G30" s="589" t="s">
        <v>105</v>
      </c>
      <c r="H30" s="589">
        <v>3</v>
      </c>
    </row>
    <row r="31" spans="2:8" x14ac:dyDescent="0.2">
      <c r="B31" s="897">
        <v>2016</v>
      </c>
      <c r="C31" s="589">
        <v>10</v>
      </c>
      <c r="D31" s="589">
        <v>1</v>
      </c>
      <c r="E31" s="589">
        <v>11</v>
      </c>
      <c r="F31" s="589">
        <v>8</v>
      </c>
      <c r="G31" s="589" t="s">
        <v>105</v>
      </c>
      <c r="H31" s="589">
        <v>8</v>
      </c>
    </row>
    <row r="32" spans="2:8" x14ac:dyDescent="0.2">
      <c r="B32" s="897">
        <v>2017</v>
      </c>
      <c r="C32" s="589">
        <v>2</v>
      </c>
      <c r="D32" s="589">
        <v>1</v>
      </c>
      <c r="E32" s="589">
        <v>3</v>
      </c>
      <c r="F32" s="589">
        <v>2</v>
      </c>
      <c r="G32" s="589">
        <v>1</v>
      </c>
      <c r="H32" s="589">
        <v>3</v>
      </c>
    </row>
    <row r="33" spans="1:11" x14ac:dyDescent="0.2">
      <c r="B33" s="897">
        <v>2018</v>
      </c>
      <c r="C33" s="589">
        <v>9</v>
      </c>
      <c r="D33" s="589">
        <v>2</v>
      </c>
      <c r="E33" s="589">
        <v>11</v>
      </c>
      <c r="F33" s="589">
        <v>5</v>
      </c>
      <c r="G33" s="589" t="s">
        <v>105</v>
      </c>
      <c r="H33" s="589">
        <v>5</v>
      </c>
    </row>
    <row r="34" spans="1:11" x14ac:dyDescent="0.2">
      <c r="B34" s="897">
        <v>2019</v>
      </c>
      <c r="C34" s="589">
        <v>3</v>
      </c>
      <c r="D34" s="589">
        <v>1</v>
      </c>
      <c r="E34" s="589">
        <v>4</v>
      </c>
      <c r="F34" s="589">
        <v>1</v>
      </c>
      <c r="G34" s="589">
        <v>1</v>
      </c>
      <c r="H34" s="589">
        <v>2</v>
      </c>
    </row>
    <row r="35" spans="1:11" x14ac:dyDescent="0.2">
      <c r="B35" s="897">
        <v>2020</v>
      </c>
      <c r="C35" s="589" t="s">
        <v>105</v>
      </c>
      <c r="D35" s="589" t="s">
        <v>105</v>
      </c>
      <c r="E35" s="589" t="s">
        <v>105</v>
      </c>
      <c r="F35" s="589" t="s">
        <v>105</v>
      </c>
      <c r="G35" s="589" t="s">
        <v>105</v>
      </c>
      <c r="H35" s="589" t="s">
        <v>105</v>
      </c>
    </row>
    <row r="36" spans="1:11" x14ac:dyDescent="0.2">
      <c r="B36" s="897">
        <v>2021</v>
      </c>
      <c r="C36" s="589" t="s">
        <v>105</v>
      </c>
      <c r="D36" s="589" t="s">
        <v>105</v>
      </c>
      <c r="E36" s="589" t="s">
        <v>105</v>
      </c>
      <c r="F36" s="589" t="s">
        <v>105</v>
      </c>
      <c r="G36" s="589" t="s">
        <v>105</v>
      </c>
      <c r="H36" s="589" t="s">
        <v>105</v>
      </c>
    </row>
    <row r="37" spans="1:11" x14ac:dyDescent="0.2">
      <c r="B37" s="897">
        <v>2022</v>
      </c>
      <c r="C37" s="589" t="s">
        <v>105</v>
      </c>
      <c r="D37" s="589" t="s">
        <v>105</v>
      </c>
      <c r="E37" s="589" t="s">
        <v>105</v>
      </c>
      <c r="F37" s="589" t="s">
        <v>105</v>
      </c>
      <c r="G37" s="589" t="s">
        <v>105</v>
      </c>
      <c r="H37" s="589" t="s">
        <v>105</v>
      </c>
    </row>
    <row r="38" spans="1:11" x14ac:dyDescent="0.2">
      <c r="B38" s="897">
        <v>2023</v>
      </c>
      <c r="C38" s="589" t="s">
        <v>105</v>
      </c>
      <c r="D38" s="589" t="s">
        <v>105</v>
      </c>
      <c r="E38" s="589" t="s">
        <v>105</v>
      </c>
      <c r="F38" s="589" t="s">
        <v>105</v>
      </c>
      <c r="G38" s="589" t="s">
        <v>105</v>
      </c>
      <c r="H38" s="589" t="s">
        <v>105</v>
      </c>
    </row>
    <row r="39" spans="1:11" x14ac:dyDescent="0.2">
      <c r="B39" s="593" t="s">
        <v>837</v>
      </c>
      <c r="C39" s="593"/>
      <c r="D39" s="593"/>
      <c r="E39" s="593"/>
      <c r="F39" s="593"/>
      <c r="G39" s="593"/>
      <c r="H39" s="593"/>
    </row>
    <row r="40" spans="1:11" x14ac:dyDescent="0.2">
      <c r="B40" s="898" t="s">
        <v>746</v>
      </c>
      <c r="C40" s="594" t="s">
        <v>835</v>
      </c>
      <c r="D40" s="899"/>
      <c r="E40" s="899"/>
      <c r="F40" s="899"/>
      <c r="G40" s="899"/>
      <c r="H40" s="899"/>
    </row>
    <row r="41" spans="1:11" x14ac:dyDescent="0.2">
      <c r="B41" s="692" t="s">
        <v>838</v>
      </c>
      <c r="D41" s="899"/>
      <c r="E41" s="899"/>
      <c r="F41" s="899"/>
      <c r="G41" s="899"/>
      <c r="H41" s="899"/>
    </row>
    <row r="42" spans="1:11" x14ac:dyDescent="0.2">
      <c r="B42" s="900" t="s">
        <v>767</v>
      </c>
      <c r="D42" s="899"/>
      <c r="E42" s="899"/>
      <c r="F42" s="899"/>
      <c r="G42" s="899"/>
      <c r="H42" s="899"/>
    </row>
    <row r="44" spans="1:11" x14ac:dyDescent="0.2">
      <c r="A44" s="283"/>
      <c r="B44" s="412" t="s">
        <v>742</v>
      </c>
      <c r="C44" s="412"/>
      <c r="D44" s="412"/>
      <c r="E44" s="412"/>
      <c r="F44" s="412"/>
      <c r="G44" s="412"/>
      <c r="H44" s="412"/>
      <c r="I44" s="412"/>
      <c r="J44" s="412"/>
      <c r="K44" s="412"/>
    </row>
    <row r="45" spans="1:11" x14ac:dyDescent="0.2">
      <c r="B45" s="901" t="s">
        <v>2</v>
      </c>
      <c r="C45" s="875">
        <v>2015</v>
      </c>
      <c r="D45" s="875">
        <v>2016</v>
      </c>
      <c r="E45" s="875">
        <v>2017</v>
      </c>
      <c r="F45" s="875">
        <v>2018</v>
      </c>
      <c r="G45" s="875">
        <v>2019</v>
      </c>
      <c r="H45" s="875">
        <v>2020</v>
      </c>
      <c r="I45" s="875">
        <v>2021</v>
      </c>
      <c r="J45" s="875">
        <v>2022</v>
      </c>
      <c r="K45" s="875">
        <v>2023</v>
      </c>
    </row>
    <row r="46" spans="1:11" ht="19.5" customHeight="1" x14ac:dyDescent="0.2">
      <c r="B46" s="604" t="s">
        <v>103</v>
      </c>
      <c r="C46" s="604">
        <v>8</v>
      </c>
      <c r="D46" s="604">
        <v>11</v>
      </c>
      <c r="E46" s="604">
        <v>3</v>
      </c>
      <c r="F46" s="604">
        <v>11</v>
      </c>
      <c r="G46" s="604">
        <v>4</v>
      </c>
      <c r="H46" s="604" t="s">
        <v>105</v>
      </c>
      <c r="I46" s="604" t="s">
        <v>105</v>
      </c>
      <c r="J46" s="604" t="s">
        <v>105</v>
      </c>
      <c r="K46" s="604" t="s">
        <v>105</v>
      </c>
    </row>
    <row r="47" spans="1:11" ht="24.75" customHeight="1" x14ac:dyDescent="0.2">
      <c r="B47" s="604" t="s">
        <v>104</v>
      </c>
      <c r="C47" s="604">
        <v>3</v>
      </c>
      <c r="D47" s="604">
        <v>8</v>
      </c>
      <c r="E47" s="604">
        <v>3</v>
      </c>
      <c r="F47" s="604">
        <v>5</v>
      </c>
      <c r="G47" s="604">
        <v>2</v>
      </c>
      <c r="H47" s="604" t="s">
        <v>105</v>
      </c>
      <c r="I47" s="604" t="s">
        <v>105</v>
      </c>
      <c r="J47" s="604" t="s">
        <v>105</v>
      </c>
      <c r="K47" s="604" t="s">
        <v>105</v>
      </c>
    </row>
    <row r="48" spans="1:11" ht="19.5" customHeight="1" x14ac:dyDescent="0.2">
      <c r="B48" s="604" t="s">
        <v>579</v>
      </c>
      <c r="C48" s="614">
        <v>567291</v>
      </c>
      <c r="D48" s="614">
        <v>575700</v>
      </c>
      <c r="E48" s="614">
        <v>583400</v>
      </c>
      <c r="F48" s="614">
        <v>590100</v>
      </c>
      <c r="G48" s="614">
        <v>598000</v>
      </c>
      <c r="H48" s="614">
        <v>608900</v>
      </c>
      <c r="I48" s="614">
        <v>616500</v>
      </c>
      <c r="J48" s="614">
        <v>624900</v>
      </c>
      <c r="K48" s="614">
        <v>633400</v>
      </c>
    </row>
    <row r="49" spans="2:11" ht="28.5" customHeight="1" x14ac:dyDescent="0.2">
      <c r="B49" s="604" t="s">
        <v>602</v>
      </c>
      <c r="C49" s="604">
        <v>0.01</v>
      </c>
      <c r="D49" s="604">
        <v>0.01</v>
      </c>
      <c r="E49" s="604">
        <v>0.01</v>
      </c>
      <c r="F49" s="604">
        <v>0.01</v>
      </c>
      <c r="G49" s="604" t="s">
        <v>105</v>
      </c>
      <c r="H49" s="604" t="s">
        <v>105</v>
      </c>
      <c r="I49" s="604" t="s">
        <v>105</v>
      </c>
      <c r="J49" s="604" t="s">
        <v>105</v>
      </c>
      <c r="K49" s="604" t="s">
        <v>105</v>
      </c>
    </row>
    <row r="50" spans="2:11" x14ac:dyDescent="0.2">
      <c r="B50" s="902" t="s">
        <v>834</v>
      </c>
      <c r="C50" s="902"/>
      <c r="D50" s="902"/>
      <c r="E50" s="902"/>
      <c r="F50" s="902"/>
      <c r="G50" s="902"/>
      <c r="H50" s="902"/>
      <c r="I50" s="902"/>
      <c r="J50" s="902"/>
      <c r="K50" s="902"/>
    </row>
    <row r="51" spans="2:11" x14ac:dyDescent="0.2">
      <c r="B51" s="898" t="s">
        <v>746</v>
      </c>
      <c r="C51" s="594" t="s">
        <v>835</v>
      </c>
    </row>
    <row r="52" spans="2:11" x14ac:dyDescent="0.2">
      <c r="B52" s="692" t="s">
        <v>836</v>
      </c>
    </row>
    <row r="53" spans="2:11" x14ac:dyDescent="0.2">
      <c r="B53" s="900" t="s">
        <v>767</v>
      </c>
    </row>
  </sheetData>
  <mergeCells count="7">
    <mergeCell ref="B44:K44"/>
    <mergeCell ref="B2:H2"/>
    <mergeCell ref="B3:H3"/>
    <mergeCell ref="B25:H25"/>
    <mergeCell ref="C26:E26"/>
    <mergeCell ref="F26:H26"/>
    <mergeCell ref="B5:O5"/>
  </mergeCells>
  <phoneticPr fontId="42" type="noConversion"/>
  <hyperlinks>
    <hyperlink ref="D9" location="_ftn1" display="_ftn1" xr:uid="{00000000-0004-0000-0700-000000000000}"/>
    <hyperlink ref="C51" r:id="rId1" xr:uid="{11A622F5-B16F-48EB-B6FF-AE23BF50A56D}"/>
    <hyperlink ref="C40" r:id="rId2" xr:uid="{B8EA8B0A-F5ED-4149-A799-0C7FA844A68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E3:E8"/>
  <sheetViews>
    <sheetView workbookViewId="0">
      <selection activeCell="G12" sqref="G12"/>
    </sheetView>
  </sheetViews>
  <sheetFormatPr defaultRowHeight="12.75" x14ac:dyDescent="0.2"/>
  <cols>
    <col min="5" max="5" width="68.6640625" customWidth="1"/>
  </cols>
  <sheetData>
    <row r="3" spans="5:5" ht="15.75" x14ac:dyDescent="0.2">
      <c r="E3" s="332" t="s">
        <v>16</v>
      </c>
    </row>
    <row r="4" spans="5:5" ht="77.25" customHeight="1" x14ac:dyDescent="0.25">
      <c r="E4" s="203" t="s">
        <v>281</v>
      </c>
    </row>
    <row r="7" spans="5:5" ht="15.75" customHeight="1" x14ac:dyDescent="0.25">
      <c r="E7" s="284" t="s">
        <v>673</v>
      </c>
    </row>
    <row r="8" spans="5:5" ht="20.25" customHeight="1" x14ac:dyDescent="0.25">
      <c r="E8" s="285" t="s">
        <v>674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SDG 3 with scores</vt:lpstr>
      <vt:lpstr>3.1.1</vt:lpstr>
      <vt:lpstr>3.1.2</vt:lpstr>
      <vt:lpstr>3.2.1</vt:lpstr>
      <vt:lpstr>3.2.2</vt:lpstr>
      <vt:lpstr>3.3.1</vt:lpstr>
      <vt:lpstr>3.3.2</vt:lpstr>
      <vt:lpstr>3.3.3</vt:lpstr>
      <vt:lpstr>3.3.4</vt:lpstr>
      <vt:lpstr>3.3.5</vt:lpstr>
      <vt:lpstr>3.4.1</vt:lpstr>
      <vt:lpstr>3.4.2</vt:lpstr>
      <vt:lpstr>3.5.1</vt:lpstr>
      <vt:lpstr>3.5.2</vt:lpstr>
      <vt:lpstr>3.6.1</vt:lpstr>
      <vt:lpstr>3.7.1 </vt:lpstr>
      <vt:lpstr>3.7.2</vt:lpstr>
      <vt:lpstr>3.8.1</vt:lpstr>
      <vt:lpstr>3.8.2</vt:lpstr>
      <vt:lpstr>3.9.1</vt:lpstr>
      <vt:lpstr>3.9.2</vt:lpstr>
      <vt:lpstr>3.9.3</vt:lpstr>
      <vt:lpstr>3.a.1</vt:lpstr>
      <vt:lpstr>3.b.1</vt:lpstr>
      <vt:lpstr>3.b.2</vt:lpstr>
      <vt:lpstr>3.b.3</vt:lpstr>
      <vt:lpstr>3.c.1</vt:lpstr>
      <vt:lpstr>3.d.1</vt:lpstr>
      <vt:lpstr>3.d.2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2025-05-19T12:51:18Z</dcterms:modified>
</cp:coreProperties>
</file>